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70" windowWidth="27495" windowHeight="11700"/>
  </bookViews>
  <sheets>
    <sheet name="2021" sheetId="1" r:id="rId1"/>
  </sheets>
  <externalReferences>
    <externalReference r:id="rId2"/>
  </externalReferences>
  <definedNames>
    <definedName name="Z_3A62FDFE_B33F_4285_AF26_B946B57D89E5_.wvu.Rows" localSheetId="0">('2021'!$25:$25, '2021'!$36:$36, '2021'!$81:$82, '2021'!$104:$107, '2021'!$124:$124, '2021'!$128:$128 ,#REF!)</definedName>
    <definedName name="Z_5F4BDBB1_E645_4516_8FC8_7D1E2AFE448F_.wvu.Rows" localSheetId="0">('2021'!$25:$25, '2021'!$36:$36, '2021'!$63:$63, '2021'!$81:$82, '2021'!$104:$107, '2021'!$124:$124, '2021'!$128:$128)</definedName>
    <definedName name="Z_791A6B44_A126_477F_8F66_87C81269CCAF_.wvu.Rows" localSheetId="0">(#REF!, '2021'!$122:$123, '2021'!$129:$129)</definedName>
    <definedName name="Z_941B9BCB_D95B_4828_B060_DECC595C9511_.wvu.Rows" localSheetId="0">('2021'!$25:$25, '2021'!$29:$29, '2021'!$36:$36, '2021'!$43:$43, '2021'!$63:$63, '2021'!$67:$67, '2021'!$81:$82, '2021'!$104:$107, '2021'!$121:$129 ,#REF!)</definedName>
    <definedName name="Z_AD8B40E3_4B89_443C_9ACF_B6D22B3A77E7_.wvu.Rows" localSheetId="0">('2021'!$25:$25, '2021'!$29:$29, '2021'!$36:$36, '2021'!$43:$43, '2021'!$63:$63, '2021'!$67:$67, '2021'!$81:$82, '2021'!$104:$107, '2021'!$121:$129 ,#REF!)</definedName>
    <definedName name="Z_AFEF4DE1_67D6_48C6_A8C8_B9E9198BBD0E_.wvu.Rows" localSheetId="0">(#REF!, '2021'!$129:$129)</definedName>
    <definedName name="Z_CAE69FAB_AFBE_4188_8F32_69E048226F14_.wvu.Rows" localSheetId="0">('2021'!$25:$25, '2021'!$29:$29, '2021'!$36:$36, '2021'!$43:$43, '2021'!$63:$63, '2021'!$67:$67, '2021'!$81:$82, '2021'!$104:$107, '2021'!$121:$129 ,#REF!)</definedName>
    <definedName name="Z_D2DF83CF_573E_4A86_A4BE_5A992E023C65_.wvu.Rows" localSheetId="0">(#REF!, '2021'!$122:$123, '2021'!$129:$129)</definedName>
    <definedName name="Z_E2CE03E0_A708_4616_8DFD_0910D1C70A9E_.wvu.Rows" localSheetId="0">(#REF!, '2021'!$122:$123, '2021'!$129:$129)</definedName>
    <definedName name="Z_E6F394BB_DB4B_47AB_A066_DC195B03AE3E_.wvu.Rows" localSheetId="0">('2021'!$25:$25, '2021'!$29:$29, '2021'!$32:$32, '2021'!$36:$36, '2021'!$63:$63, '2021'!$67:$67, '2021'!$81:$82, '2021'!$104:$107, '2021'!$121:$129 ,#REF!)</definedName>
    <definedName name="Z_E8991B2E_0E9F_48F3_A4D6_3B340ABE8C8E_.wvu.Rows" localSheetId="0">('2021'!$36:$36, '2021'!$129:$129)</definedName>
    <definedName name="Z_F59D258D_974D_4B2B_B7CC_86B99245EC3C_.wvu.PrintArea" localSheetId="0">'2021'!$A$1:$E$130</definedName>
    <definedName name="Z_F59D258D_974D_4B2B_B7CC_86B99245EC3C_.wvu.Rows" localSheetId="0">('2021'!$25:$25, '2021'!$29:$29, '2021'!$36:$36, '2021'!$43:$43, '2021'!$63:$63, '2021'!$67:$67, '2021'!$81:$82, '2021'!$104:$107, '2021'!$124:$124, '2021'!$128:$128 ,#REF!)</definedName>
    <definedName name="Z_F8542D9D_A523_4F6F_8CFE_9BA4BA3D5B88_.wvu.Rows" localSheetId="0">('2021'!$36:$36, '2021'!$104:$107, '2021'!$122:$124, '2021'!$128:$128)</definedName>
    <definedName name="Z_FAFBB87E_73E9_461E_A4E8_A0EB3259EED0_.wvu.PrintArea" localSheetId="0">'2021'!$A$1:$E$130</definedName>
    <definedName name="Z_FAFBB87E_73E9_461E_A4E8_A0EB3259EED0_.wvu.Rows" localSheetId="0">('2021'!$26:$26, '2021'!$36:$36, '2021'!$104:$107, '2021'!$122:$124, '2021'!$128:$128)</definedName>
    <definedName name="_xlnm.Print_Area" localSheetId="0">'2021'!$A$1:$E$148</definedName>
  </definedNames>
  <calcPr calcId="145621"/>
</workbook>
</file>

<file path=xl/calcChain.xml><?xml version="1.0" encoding="utf-8"?>
<calcChain xmlns="http://schemas.openxmlformats.org/spreadsheetml/2006/main">
  <c r="C130" i="1" l="1"/>
  <c r="D148" i="1"/>
  <c r="E148" i="1" s="1"/>
  <c r="C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D127" i="1"/>
  <c r="C127" i="1"/>
  <c r="D126" i="1"/>
  <c r="C126" i="1"/>
  <c r="D124" i="1"/>
  <c r="C124" i="1"/>
  <c r="D123" i="1"/>
  <c r="C123" i="1"/>
  <c r="D122" i="1"/>
  <c r="C122" i="1"/>
  <c r="D121" i="1"/>
  <c r="C121" i="1"/>
  <c r="D117" i="1"/>
  <c r="D130" i="1" s="1"/>
  <c r="C117" i="1"/>
  <c r="D113" i="1"/>
  <c r="C113" i="1"/>
  <c r="D107" i="1"/>
  <c r="C107" i="1"/>
  <c r="D106" i="1"/>
  <c r="C106" i="1"/>
  <c r="D105" i="1"/>
  <c r="C105" i="1"/>
  <c r="D99" i="1"/>
  <c r="C99" i="1"/>
  <c r="D97" i="1"/>
  <c r="C97" i="1"/>
  <c r="E96" i="1"/>
  <c r="D95" i="1"/>
  <c r="E95" i="1" s="1"/>
  <c r="C95" i="1"/>
  <c r="E94" i="1"/>
  <c r="E93" i="1"/>
  <c r="E92" i="1"/>
  <c r="E91" i="1"/>
  <c r="D90" i="1"/>
  <c r="E90" i="1" s="1"/>
  <c r="C90" i="1"/>
  <c r="E89" i="1"/>
  <c r="E88" i="1"/>
  <c r="E87" i="1"/>
  <c r="E86" i="1"/>
  <c r="D85" i="1"/>
  <c r="E85" i="1" s="1"/>
  <c r="C85" i="1"/>
  <c r="E84" i="1"/>
  <c r="D83" i="1"/>
  <c r="C83" i="1"/>
  <c r="D82" i="1"/>
  <c r="C82" i="1"/>
  <c r="E82" i="1" s="1"/>
  <c r="D81" i="1"/>
  <c r="E81" i="1" s="1"/>
  <c r="C81" i="1"/>
  <c r="E80" i="1"/>
  <c r="E79" i="1"/>
  <c r="E78" i="1"/>
  <c r="D77" i="1"/>
  <c r="E77" i="1" s="1"/>
  <c r="C77" i="1"/>
  <c r="E76" i="1"/>
  <c r="E75" i="1"/>
  <c r="E74" i="1"/>
  <c r="E73" i="1"/>
  <c r="E72" i="1"/>
  <c r="D71" i="1"/>
  <c r="E71" i="1" s="1"/>
  <c r="C71" i="1"/>
  <c r="E69" i="1"/>
  <c r="D68" i="1"/>
  <c r="E68" i="1" s="1"/>
  <c r="C68" i="1"/>
  <c r="D67" i="1"/>
  <c r="C67" i="1"/>
  <c r="E67" i="1" s="1"/>
  <c r="D66" i="1"/>
  <c r="E66" i="1" s="1"/>
  <c r="D65" i="1"/>
  <c r="E65" i="1" s="1"/>
  <c r="E64" i="1"/>
  <c r="D63" i="1"/>
  <c r="C63" i="1"/>
  <c r="E62" i="1"/>
  <c r="E61" i="1"/>
  <c r="E60" i="1"/>
  <c r="D59" i="1"/>
  <c r="E59" i="1" s="1"/>
  <c r="C59" i="1"/>
  <c r="E58" i="1"/>
  <c r="E57" i="1"/>
  <c r="E56" i="1"/>
  <c r="E55" i="1"/>
  <c r="D54" i="1"/>
  <c r="E54" i="1" s="1"/>
  <c r="C54" i="1"/>
  <c r="E52" i="1"/>
  <c r="E51" i="1"/>
  <c r="D50" i="1"/>
  <c r="E50" i="1" s="1"/>
  <c r="C50" i="1"/>
  <c r="E49" i="1"/>
  <c r="D48" i="1"/>
  <c r="E48" i="1" s="1"/>
  <c r="C48" i="1"/>
  <c r="E47" i="1"/>
  <c r="E44" i="1"/>
  <c r="E42" i="1"/>
  <c r="E41" i="1"/>
  <c r="E40" i="1"/>
  <c r="E39" i="1" s="1"/>
  <c r="D39" i="1"/>
  <c r="D101" i="1" s="1"/>
  <c r="E101" i="1" s="1"/>
  <c r="C39" i="1"/>
  <c r="C101" i="1" s="1"/>
  <c r="E36" i="1"/>
  <c r="E30" i="1"/>
  <c r="D29" i="1"/>
  <c r="C29" i="1"/>
  <c r="E28" i="1"/>
  <c r="E27" i="1"/>
  <c r="D25" i="1"/>
  <c r="E25" i="1" s="1"/>
  <c r="C25" i="1"/>
  <c r="E24" i="1"/>
  <c r="D23" i="1"/>
  <c r="E23" i="1" s="1"/>
  <c r="C23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4" i="1"/>
  <c r="D35" i="1" s="1"/>
  <c r="C4" i="1"/>
  <c r="C35" i="1" s="1"/>
  <c r="C103" i="1" s="1"/>
  <c r="D103" i="1" l="1"/>
  <c r="E35" i="1"/>
  <c r="E4" i="1"/>
</calcChain>
</file>

<file path=xl/sharedStrings.xml><?xml version="1.0" encoding="utf-8"?>
<sst xmlns="http://schemas.openxmlformats.org/spreadsheetml/2006/main" count="254" uniqueCount="238">
  <si>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</si>
  <si>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Сведения о ходе исполнения бюджета Северо-Енисейского  района в 2022 году                                                                                      по состоянию на 01 апреля 2022 года</t>
  </si>
  <si>
    <t>Наименование показателей</t>
  </si>
  <si>
    <t>План на 2021 год с учетом изменений</t>
  </si>
  <si>
    <t>Исполнено на 01.04.2022г.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</si>
  <si>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</si>
  <si>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</si>
  <si>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</si>
  <si>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</si>
  <si>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</si>
  <si>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</si>
  <si>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</si>
  <si>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</si>
  <si>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</si>
  <si>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</si>
  <si>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</si>
  <si>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</si>
  <si>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</si>
  <si>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</si>
  <si>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</si>
  <si>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</si>
  <si>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</si>
  <si>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</si>
  <si>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</si>
  <si>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</si>
  <si>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</si>
  <si>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</si>
  <si>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</si>
  <si>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</si>
  <si>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</si>
  <si>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</si>
  <si>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</si>
  <si>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</si>
  <si>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</si>
  <si>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</si>
  <si>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</si>
  <si>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</si>
  <si>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</si>
  <si>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</si>
  <si>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</si>
  <si>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</si>
  <si>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</si>
  <si>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</si>
  <si>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</si>
  <si>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</si>
  <si>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</si>
  <si>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</si>
  <si>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</si>
  <si>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</si>
  <si>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</si>
  <si>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</si>
  <si>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</si>
  <si>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</si>
  <si>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</si>
  <si>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</si>
  <si>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</si>
  <si>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</si>
  <si>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</si>
  <si>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</si>
  <si>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</si>
  <si>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</si>
  <si>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</si>
  <si>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</si>
  <si>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</si>
  <si>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</si>
  <si>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</si>
  <si>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</si>
  <si>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</si>
  <si>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</si>
  <si>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</si>
  <si>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</si>
  <si>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</si>
  <si>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</si>
  <si>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</si>
  <si>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</si>
  <si>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</si>
  <si>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</si>
  <si>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</si>
  <si>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</si>
  <si>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</si>
  <si>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</si>
  <si>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</si>
  <si>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</si>
  <si>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</si>
  <si>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</si>
  <si>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</si>
  <si>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</si>
  <si>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</si>
  <si>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</si>
  <si>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</si>
  <si>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</si>
  <si>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</si>
  <si>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</si>
  <si>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</si>
  <si>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</si>
  <si>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</si>
  <si>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</si>
  <si>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</si>
  <si>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</si>
  <si>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</si>
  <si>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</si>
  <si>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</si>
  <si>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</si>
  <si>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</si>
  <si>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</si>
  <si>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</si>
  <si>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</si>
  <si>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</si>
  <si>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</si>
  <si>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</si>
  <si>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</si>
  <si>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</si>
  <si>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</si>
  <si>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</si>
  <si>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</si>
  <si>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</si>
  <si>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</si>
  <si>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</si>
  <si>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</si>
  <si>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</si>
  <si>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</si>
  <si>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</si>
  <si>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</si>
  <si>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</si>
  <si>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</si>
  <si>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</si>
  <si>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</si>
  <si>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</si>
  <si>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</si>
  <si>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</si>
  <si>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</si>
  <si>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</si>
  <si>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</si>
  <si>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</si>
  <si>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</si>
  <si>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</si>
  <si>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</si>
  <si>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</si>
  <si>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</si>
  <si>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</si>
  <si>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</si>
  <si>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</si>
  <si>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</si>
  <si>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</si>
  <si>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</si>
  <si>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</si>
  <si>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</si>
  <si>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</si>
  <si>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</si>
  <si>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</si>
  <si>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</si>
  <si>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</si>
  <si>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</si>
  <si>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</si>
  <si>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</si>
  <si>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</si>
  <si>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</si>
  <si>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</si>
  <si>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</si>
  <si>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</si>
  <si>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</si>
  <si>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</si>
  <si>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</si>
  <si>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</si>
  <si>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</si>
  <si>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</si>
  <si>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</si>
  <si>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</si>
  <si>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</si>
  <si>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</si>
  <si>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</si>
  <si>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</si>
  <si>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</si>
  <si>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</si>
  <si>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</si>
  <si>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</si>
  <si>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</si>
  <si>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</si>
  <si>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</si>
  <si>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</si>
  <si>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</si>
  <si>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</si>
  <si>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</si>
  <si>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</si>
  <si>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</si>
  <si>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</si>
  <si>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</si>
  <si>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</si>
  <si>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</si>
  <si>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</si>
  <si>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</si>
  <si>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</si>
  <si>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</si>
  <si>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</si>
  <si>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</si>
  <si>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</si>
  <si>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</si>
  <si>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</si>
  <si>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</si>
  <si>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</si>
  <si>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</si>
  <si>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</si>
  <si>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</si>
  <si>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</si>
  <si>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</si>
  <si>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</si>
  <si>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План на 2022 год с учетом изменений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</si>
  <si>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</si>
  <si>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</si>
  <si>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</si>
  <si>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</si>
  <si>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</si>
  <si>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</si>
  <si>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</si>
  <si>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</si>
  <si>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</si>
  <si>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</si>
  <si>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</si>
  <si>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</si>
  <si>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</si>
  <si>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</si>
  <si>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</si>
  <si>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</si>
  <si>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</si>
  <si>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</si>
  <si>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</si>
  <si>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</si>
  <si>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</si>
  <si>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</si>
  <si>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</si>
  <si>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</si>
  <si>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2400000000</t>
  </si>
  <si>
    <t>Муниципальная программа «Формирование комфортной городской (сельской) среды Северо-Енисейского района на 2018-2024 годы»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</si>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</sst>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1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b/>
      <sz val="12"/>
      <name val="Times New Roman"/>
    </font>
    <font>
      <sz val="10"/>
      <name val="Times New Roman"/>
    </font>
    <font>
      <sz val="14"/>
      <name val="Arial Cyr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3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4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left" vertical="center"/>
    </xf>
    <xf numFmtId="165" fontId="4" fillId="3" borderId="4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4" xfId="0" applyNumberFormat="1" applyFont="1" applyBorder="1" applyAlignment="1">
      <alignment horizontal="center"/>
    </xf>
    <xf numFmtId="0" fontId="4" fillId="0" borderId="5" xfId="0" applyNumberFormat="1" applyFont="1" applyBorder="1"/>
    <xf numFmtId="165" fontId="4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/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/>
    <xf numFmtId="0" fontId="4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4" xfId="0" applyNumberFormat="1" applyFont="1" applyFill="1" applyBorder="1"/>
    <xf numFmtId="0" fontId="3" fillId="2" borderId="4" xfId="0" applyNumberFormat="1" applyFont="1" applyFill="1" applyBorder="1" applyAlignment="1">
      <alignment horizontal="center" wrapText="1"/>
    </xf>
    <xf numFmtId="0" fontId="4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7" xfId="0" applyNumberFormat="1" applyFont="1" applyBorder="1"/>
    <xf numFmtId="4" fontId="3" fillId="2" borderId="6" xfId="0" applyNumberFormat="1" applyFont="1" applyFill="1" applyBorder="1"/>
    <xf numFmtId="0" fontId="3" fillId="2" borderId="6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165" fontId="3" fillId="0" borderId="4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left" wrapText="1"/>
    </xf>
    <xf numFmtId="165" fontId="3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horizontal="left" vertical="center"/>
    </xf>
    <xf numFmtId="166" fontId="3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/>
    <xf numFmtId="4" fontId="3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wrapText="1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wrapText="1"/>
    </xf>
    <xf numFmtId="165" fontId="9" fillId="2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wrapText="1"/>
    </xf>
    <xf numFmtId="0" fontId="8" fillId="0" borderId="5" xfId="0" applyNumberFormat="1" applyFont="1" applyBorder="1" applyAlignment="1">
      <alignment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9"/>
  <sheetViews>
    <sheetView tabSelected="1" topLeftCell="A135" workbookViewId="0">
      <selection activeCell="A131" sqref="A131:E148"/>
    </sheetView>
  </sheetViews>
  <sheetFormatPr defaultColWidth="9" defaultRowHeight="12.75" x14ac:dyDescent="0.2"/>
  <cols>
    <col min="1" max="1" width="35.140625" style="1" customWidth="1"/>
    <col min="2" max="2" width="54.5703125" customWidth="1"/>
    <col min="3" max="3" width="17.7109375" customWidth="1"/>
    <col min="4" max="4" width="17.7109375" style="2" customWidth="1"/>
    <col min="5" max="5" width="13.42578125" style="3" customWidth="1"/>
    <col min="6" max="6" width="14.85546875" bestFit="1" customWidth="1"/>
    <col min="7" max="7" width="13.42578125" bestFit="1" customWidth="1"/>
    <col min="8" max="8" width="15.28515625" customWidth="1"/>
  </cols>
  <sheetData>
    <row r="1" spans="1:14" ht="66" customHeight="1" x14ac:dyDescent="0.25">
      <c r="A1" s="99" t="s">
        <v>0</v>
      </c>
      <c r="B1" s="99"/>
      <c r="C1" s="99"/>
      <c r="D1" s="99"/>
      <c r="E1" s="99"/>
      <c r="F1" s="4"/>
      <c r="G1" s="4"/>
      <c r="H1" s="4"/>
      <c r="I1" s="4"/>
      <c r="J1" s="4"/>
      <c r="K1" s="4"/>
      <c r="L1" s="4"/>
      <c r="M1" s="4"/>
      <c r="N1" s="4"/>
    </row>
    <row r="2" spans="1:14" ht="62.25" customHeight="1" x14ac:dyDescent="0.25">
      <c r="A2" s="100" t="s">
        <v>1</v>
      </c>
      <c r="B2" s="101"/>
      <c r="C2" s="101"/>
      <c r="D2" s="102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5.5" x14ac:dyDescent="0.2">
      <c r="A3" s="6"/>
      <c r="B3" s="7" t="s">
        <v>2</v>
      </c>
      <c r="C3" s="8" t="s">
        <v>3</v>
      </c>
      <c r="D3" s="9" t="s">
        <v>4</v>
      </c>
      <c r="E3" s="8" t="s">
        <v>5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1"/>
      <c r="B4" s="12" t="s">
        <v>6</v>
      </c>
      <c r="C4" s="13">
        <f>C5+C9+C12+C15+C16+C17+C18+C19+C20+C21+C22+C8</f>
        <v>2567627.3000000007</v>
      </c>
      <c r="D4" s="13">
        <f>D5+D9+D12+D15+D16+D17+D18+D19+D20+D21+D22+D8</f>
        <v>517455.39999999991</v>
      </c>
      <c r="E4" s="14">
        <f t="shared" ref="E4:E21" si="0">D4/C4</f>
        <v>0.20153057260296295</v>
      </c>
      <c r="F4" s="15"/>
      <c r="G4" s="4"/>
      <c r="H4" s="4"/>
      <c r="I4" s="4"/>
      <c r="J4" s="4"/>
      <c r="K4" s="4"/>
      <c r="L4" s="4"/>
      <c r="M4" s="4"/>
      <c r="N4" s="4"/>
    </row>
    <row r="5" spans="1:14" ht="15.75" x14ac:dyDescent="0.25">
      <c r="A5" s="16" t="s">
        <v>7</v>
      </c>
      <c r="B5" s="17" t="s">
        <v>8</v>
      </c>
      <c r="C5" s="18">
        <v>2438669.7000000002</v>
      </c>
      <c r="D5" s="18">
        <v>475198.1</v>
      </c>
      <c r="E5" s="19">
        <f t="shared" si="0"/>
        <v>0.19485955806151195</v>
      </c>
      <c r="F5" s="15"/>
      <c r="G5" s="4"/>
      <c r="H5" s="4"/>
      <c r="I5" s="4"/>
      <c r="J5" s="4"/>
      <c r="K5" s="4"/>
      <c r="L5" s="4"/>
      <c r="M5" s="4"/>
      <c r="N5" s="4"/>
    </row>
    <row r="6" spans="1:14" ht="15.75" x14ac:dyDescent="0.25">
      <c r="A6" s="16" t="s">
        <v>9</v>
      </c>
      <c r="B6" s="20" t="s">
        <v>10</v>
      </c>
      <c r="C6" s="21">
        <v>1603200</v>
      </c>
      <c r="D6" s="22">
        <v>277725.40000000002</v>
      </c>
      <c r="E6" s="19">
        <f t="shared" si="0"/>
        <v>0.17323191117764472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75" x14ac:dyDescent="0.25">
      <c r="A7" s="16" t="s">
        <v>11</v>
      </c>
      <c r="B7" s="20" t="s">
        <v>12</v>
      </c>
      <c r="C7" s="22">
        <v>835469.7</v>
      </c>
      <c r="D7" s="22">
        <v>197472.7</v>
      </c>
      <c r="E7" s="24">
        <f t="shared" si="0"/>
        <v>0.23636129473037745</v>
      </c>
      <c r="F7" s="15"/>
      <c r="G7" s="4"/>
      <c r="H7" s="4"/>
      <c r="I7" s="4"/>
      <c r="J7" s="4"/>
      <c r="K7" s="4"/>
      <c r="L7" s="4"/>
      <c r="M7" s="4"/>
      <c r="N7" s="4"/>
    </row>
    <row r="8" spans="1:14" ht="17.45" customHeight="1" x14ac:dyDescent="0.25">
      <c r="A8" s="16" t="s">
        <v>13</v>
      </c>
      <c r="B8" s="25" t="s">
        <v>14</v>
      </c>
      <c r="C8" s="26">
        <v>3158.8</v>
      </c>
      <c r="D8" s="26">
        <v>814.6</v>
      </c>
      <c r="E8" s="19">
        <f t="shared" si="0"/>
        <v>0.2578827402811194</v>
      </c>
      <c r="F8" s="15"/>
      <c r="G8" s="4"/>
      <c r="H8" s="4"/>
      <c r="I8" s="4"/>
      <c r="J8" s="4"/>
      <c r="K8" s="4"/>
      <c r="L8" s="4"/>
      <c r="M8" s="4"/>
      <c r="N8" s="4"/>
    </row>
    <row r="9" spans="1:14" ht="15.75" x14ac:dyDescent="0.25">
      <c r="A9" s="16" t="s">
        <v>15</v>
      </c>
      <c r="B9" s="17" t="s">
        <v>16</v>
      </c>
      <c r="C9" s="26">
        <v>15822.2</v>
      </c>
      <c r="D9" s="18">
        <v>4007.3</v>
      </c>
      <c r="E9" s="19">
        <f t="shared" si="0"/>
        <v>0.25327072088584396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25">
      <c r="A10" s="16" t="s">
        <v>17</v>
      </c>
      <c r="B10" s="27" t="s">
        <v>18</v>
      </c>
      <c r="C10" s="21">
        <v>66.599999999999994</v>
      </c>
      <c r="D10" s="21">
        <v>-31.2</v>
      </c>
      <c r="E10" s="24">
        <f t="shared" si="0"/>
        <v>-0.46846846846846851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15" customHeight="1" x14ac:dyDescent="0.25">
      <c r="A11" s="16" t="s">
        <v>19</v>
      </c>
      <c r="B11" s="28" t="s">
        <v>20</v>
      </c>
      <c r="C11" s="21">
        <v>3800.2</v>
      </c>
      <c r="D11" s="22">
        <v>1000.2</v>
      </c>
      <c r="E11" s="19">
        <f t="shared" si="0"/>
        <v>0.26319667385927059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75" x14ac:dyDescent="0.25">
      <c r="A12" s="16" t="s">
        <v>21</v>
      </c>
      <c r="B12" s="17" t="s">
        <v>22</v>
      </c>
      <c r="C12" s="18">
        <v>3185</v>
      </c>
      <c r="D12" s="18">
        <v>833.8</v>
      </c>
      <c r="E12" s="19">
        <f t="shared" si="0"/>
        <v>0.26178963893249607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75" x14ac:dyDescent="0.25">
      <c r="A13" s="16" t="s">
        <v>23</v>
      </c>
      <c r="B13" s="20" t="s">
        <v>24</v>
      </c>
      <c r="C13" s="22">
        <v>916</v>
      </c>
      <c r="D13" s="22">
        <v>83</v>
      </c>
      <c r="E13" s="24">
        <f t="shared" si="0"/>
        <v>9.0611353711790396E-2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75" x14ac:dyDescent="0.25">
      <c r="A14" s="16" t="s">
        <v>25</v>
      </c>
      <c r="B14" s="20" t="s">
        <v>26</v>
      </c>
      <c r="C14" s="22">
        <v>2269</v>
      </c>
      <c r="D14" s="22">
        <v>750.8</v>
      </c>
      <c r="E14" s="24">
        <f t="shared" si="0"/>
        <v>0.330894667254297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75" x14ac:dyDescent="0.25">
      <c r="A15" s="16" t="s">
        <v>27</v>
      </c>
      <c r="B15" s="17" t="s">
        <v>28</v>
      </c>
      <c r="C15" s="29">
        <v>1616.2</v>
      </c>
      <c r="D15" s="30">
        <v>496.8</v>
      </c>
      <c r="E15" s="19">
        <f t="shared" si="0"/>
        <v>0.30738769954213585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45.75" customHeight="1" x14ac:dyDescent="0.25">
      <c r="A16" s="16" t="s">
        <v>29</v>
      </c>
      <c r="B16" s="31" t="s">
        <v>30</v>
      </c>
      <c r="C16" s="29">
        <v>57718.2</v>
      </c>
      <c r="D16" s="26">
        <v>13617.9</v>
      </c>
      <c r="E16" s="19">
        <f t="shared" si="0"/>
        <v>0.23593771115523354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" customHeight="1" x14ac:dyDescent="0.25">
      <c r="A17" s="16" t="s">
        <v>31</v>
      </c>
      <c r="B17" s="31" t="s">
        <v>32</v>
      </c>
      <c r="C17" s="29">
        <v>16305</v>
      </c>
      <c r="D17" s="26">
        <v>4640</v>
      </c>
      <c r="E17" s="19">
        <f t="shared" si="0"/>
        <v>0.28457528365532048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25">
      <c r="A18" s="16" t="s">
        <v>33</v>
      </c>
      <c r="B18" s="31" t="s">
        <v>34</v>
      </c>
      <c r="C18" s="26">
        <v>7646.6</v>
      </c>
      <c r="D18" s="26">
        <v>1450.1</v>
      </c>
      <c r="E18" s="19">
        <f t="shared" si="0"/>
        <v>0.18963983992885725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5" customHeight="1" x14ac:dyDescent="0.25">
      <c r="A19" s="16" t="s">
        <v>35</v>
      </c>
      <c r="B19" s="31" t="s">
        <v>36</v>
      </c>
      <c r="C19" s="18">
        <v>21800</v>
      </c>
      <c r="D19" s="18">
        <v>15665.9</v>
      </c>
      <c r="E19" s="19">
        <f t="shared" si="0"/>
        <v>0.71861926605504589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25">
      <c r="A20" s="16" t="s">
        <v>37</v>
      </c>
      <c r="B20" s="17" t="s">
        <v>38</v>
      </c>
      <c r="C20" s="18">
        <v>63.7</v>
      </c>
      <c r="D20" s="18">
        <v>10.8</v>
      </c>
      <c r="E20" s="19">
        <f t="shared" si="0"/>
        <v>0.1695447409733124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75" x14ac:dyDescent="0.25">
      <c r="A21" s="16" t="s">
        <v>39</v>
      </c>
      <c r="B21" s="17" t="s">
        <v>40</v>
      </c>
      <c r="C21" s="18">
        <v>1641.9</v>
      </c>
      <c r="D21" s="18">
        <v>720.1</v>
      </c>
      <c r="E21" s="19">
        <f t="shared" si="0"/>
        <v>0.43857725805469272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25">
      <c r="A22" s="16" t="s">
        <v>41</v>
      </c>
      <c r="B22" s="32" t="s">
        <v>42</v>
      </c>
      <c r="C22" s="18">
        <v>0</v>
      </c>
      <c r="D22" s="18">
        <v>0</v>
      </c>
      <c r="E22" s="24">
        <v>0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75" x14ac:dyDescent="0.25">
      <c r="A23" s="33"/>
      <c r="B23" s="34" t="s">
        <v>43</v>
      </c>
      <c r="C23" s="13">
        <f>C24+C32+C33+C31</f>
        <v>433489.1</v>
      </c>
      <c r="D23" s="13">
        <f>D24+D32+D33+D31</f>
        <v>162994.20000000001</v>
      </c>
      <c r="E23" s="14">
        <f>D23/C23</f>
        <v>0.37600530209410116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" customHeight="1" x14ac:dyDescent="0.25">
      <c r="A24" s="16" t="s">
        <v>44</v>
      </c>
      <c r="B24" s="32" t="s">
        <v>45</v>
      </c>
      <c r="C24" s="18">
        <v>433447.1</v>
      </c>
      <c r="D24" s="18">
        <v>162994.20000000001</v>
      </c>
      <c r="E24" s="19">
        <f>D24/C24</f>
        <v>0.37604173611958652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25">
      <c r="A25" s="16"/>
      <c r="B25" s="35" t="s">
        <v>46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25">
      <c r="A26" s="16" t="s">
        <v>44</v>
      </c>
      <c r="B26" s="36" t="s">
        <v>47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25">
      <c r="A27" s="16" t="s">
        <v>48</v>
      </c>
      <c r="B27" s="36" t="s">
        <v>49</v>
      </c>
      <c r="C27" s="37">
        <v>23249.599999999999</v>
      </c>
      <c r="D27" s="37">
        <v>4955.2</v>
      </c>
      <c r="E27" s="24">
        <f>D27/C27</f>
        <v>0.21313054848255455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25">
      <c r="A28" s="16" t="s">
        <v>50</v>
      </c>
      <c r="B28" s="36" t="s">
        <v>51</v>
      </c>
      <c r="C28" s="37">
        <v>386628.8</v>
      </c>
      <c r="D28" s="37">
        <v>155241.60000000001</v>
      </c>
      <c r="E28" s="24">
        <f>D28/C28</f>
        <v>0.40152621842966696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25">
      <c r="A29" s="16" t="s">
        <v>44</v>
      </c>
      <c r="B29" s="36" t="s">
        <v>52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25">
      <c r="A30" s="16" t="s">
        <v>53</v>
      </c>
      <c r="B30" s="35" t="s">
        <v>52</v>
      </c>
      <c r="C30" s="37">
        <v>23568.7</v>
      </c>
      <c r="D30" s="37">
        <v>2797.3</v>
      </c>
      <c r="E30" s="24">
        <f>D30/C30</f>
        <v>0.11868707226109204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3" customHeight="1" x14ac:dyDescent="0.25">
      <c r="A31" s="16" t="s">
        <v>54</v>
      </c>
      <c r="B31" s="32" t="s">
        <v>55</v>
      </c>
      <c r="C31" s="18">
        <v>0</v>
      </c>
      <c r="D31" s="18">
        <v>0</v>
      </c>
      <c r="E31" s="24">
        <v>0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16.899999999999999" customHeight="1" x14ac:dyDescent="0.25">
      <c r="A32" s="16" t="s">
        <v>56</v>
      </c>
      <c r="B32" s="35" t="s">
        <v>57</v>
      </c>
      <c r="C32" s="18">
        <v>42</v>
      </c>
      <c r="D32" s="18">
        <v>0</v>
      </c>
      <c r="E32" s="24">
        <v>0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50.25" customHeight="1" x14ac:dyDescent="0.25">
      <c r="A33" s="16" t="s">
        <v>58</v>
      </c>
      <c r="B33" s="38" t="s">
        <v>59</v>
      </c>
      <c r="C33" s="18">
        <v>0</v>
      </c>
      <c r="D33" s="18">
        <v>0</v>
      </c>
      <c r="E33" s="24"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25">
      <c r="A34" s="16" t="s">
        <v>60</v>
      </c>
      <c r="B34" s="35" t="s">
        <v>61</v>
      </c>
      <c r="C34" s="18">
        <v>0</v>
      </c>
      <c r="D34" s="18">
        <v>0</v>
      </c>
      <c r="E34" s="24">
        <v>0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s="39" customFormat="1" ht="18.75" x14ac:dyDescent="0.3">
      <c r="A35" s="40"/>
      <c r="B35" s="41" t="s">
        <v>62</v>
      </c>
      <c r="C35" s="13">
        <f>C4+C23</f>
        <v>3001116.4000000008</v>
      </c>
      <c r="D35" s="13">
        <f>D4+D23</f>
        <v>680449.59999999986</v>
      </c>
      <c r="E35" s="14">
        <f>D35/C35</f>
        <v>0.2267321587393277</v>
      </c>
      <c r="F35" s="42"/>
      <c r="G35" s="43"/>
      <c r="H35" s="43"/>
      <c r="I35" s="43"/>
      <c r="J35" s="43"/>
      <c r="K35" s="43"/>
      <c r="L35" s="43"/>
      <c r="M35" s="43"/>
      <c r="N35" s="43"/>
    </row>
    <row r="36" spans="1:14" ht="15.75" hidden="1" x14ac:dyDescent="0.25">
      <c r="A36" s="16"/>
      <c r="B36" s="20"/>
      <c r="C36" s="44"/>
      <c r="D36" s="44"/>
      <c r="E36" s="45" t="e">
        <f>D36/C36</f>
        <v>#DIV/0!</v>
      </c>
      <c r="F36" s="15"/>
      <c r="G36" s="4"/>
      <c r="H36" s="4"/>
      <c r="I36" s="4"/>
      <c r="J36" s="4"/>
      <c r="K36" s="4"/>
      <c r="L36" s="4"/>
      <c r="M36" s="4"/>
      <c r="N36" s="4"/>
    </row>
    <row r="37" spans="1:14" ht="15.75" x14ac:dyDescent="0.25">
      <c r="A37" s="16"/>
      <c r="B37" s="46" t="s">
        <v>63</v>
      </c>
      <c r="C37" s="44"/>
      <c r="D37" s="44"/>
      <c r="E37" s="45"/>
      <c r="F37" s="15"/>
      <c r="G37" s="4"/>
      <c r="H37" s="4"/>
      <c r="I37" s="4"/>
      <c r="J37" s="4"/>
      <c r="K37" s="4"/>
      <c r="L37" s="4"/>
      <c r="M37" s="4"/>
      <c r="N37" s="4"/>
    </row>
    <row r="38" spans="1:14" ht="7.9" hidden="1" customHeight="1" x14ac:dyDescent="0.25">
      <c r="A38" s="47"/>
      <c r="B38" s="48"/>
      <c r="C38" s="49"/>
      <c r="D38" s="49"/>
      <c r="E38" s="50"/>
      <c r="F38" s="15"/>
      <c r="G38" s="4"/>
      <c r="H38" s="4"/>
      <c r="I38" s="4"/>
      <c r="J38" s="4"/>
      <c r="K38" s="4"/>
      <c r="L38" s="4"/>
      <c r="M38" s="4"/>
      <c r="N38" s="4"/>
    </row>
    <row r="39" spans="1:14" ht="15.75" x14ac:dyDescent="0.25">
      <c r="A39" s="51" t="s">
        <v>64</v>
      </c>
      <c r="B39" s="52" t="s">
        <v>65</v>
      </c>
      <c r="C39" s="13">
        <f>C40+C41+C42+C43+C44+C46+C47+C45</f>
        <v>470745.59999999998</v>
      </c>
      <c r="D39" s="13">
        <f>D40+D41+D42+D43+D44+D46+D47+D45</f>
        <v>62513.7</v>
      </c>
      <c r="E39" s="13">
        <f>E40+E41+E42+E43+E44+E46+E47+E45</f>
        <v>0.68594806212825532</v>
      </c>
      <c r="F39" s="15"/>
      <c r="G39" s="4"/>
      <c r="H39" s="4"/>
      <c r="I39" s="4"/>
      <c r="J39" s="4"/>
      <c r="K39" s="4"/>
      <c r="L39" s="4"/>
      <c r="M39" s="4"/>
      <c r="N39" s="4"/>
    </row>
    <row r="40" spans="1:14" ht="31.5" x14ac:dyDescent="0.25">
      <c r="A40" s="53" t="s">
        <v>66</v>
      </c>
      <c r="B40" s="36" t="s">
        <v>67</v>
      </c>
      <c r="C40" s="37">
        <v>12490.6</v>
      </c>
      <c r="D40" s="37">
        <v>1802.6</v>
      </c>
      <c r="E40" s="24">
        <f>D40/C40</f>
        <v>0.14431652602757272</v>
      </c>
      <c r="F40" s="15"/>
      <c r="G40" s="4"/>
      <c r="H40" s="4"/>
      <c r="I40" s="4"/>
      <c r="J40" s="4"/>
      <c r="K40" s="4"/>
      <c r="L40" s="4"/>
      <c r="M40" s="4"/>
      <c r="N40" s="4"/>
    </row>
    <row r="41" spans="1:14" ht="60" customHeight="1" x14ac:dyDescent="0.25">
      <c r="A41" s="53" t="s">
        <v>68</v>
      </c>
      <c r="B41" s="36" t="s">
        <v>69</v>
      </c>
      <c r="C41" s="37">
        <v>7936</v>
      </c>
      <c r="D41" s="37">
        <v>841.1</v>
      </c>
      <c r="E41" s="24">
        <f>D41/C41</f>
        <v>0.10598538306451613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47.25" x14ac:dyDescent="0.25">
      <c r="A42" s="53" t="s">
        <v>70</v>
      </c>
      <c r="B42" s="36" t="s">
        <v>71</v>
      </c>
      <c r="C42" s="37">
        <v>259682.1</v>
      </c>
      <c r="D42" s="37">
        <v>49078.1</v>
      </c>
      <c r="E42" s="24">
        <f>D42/C42</f>
        <v>0.1889930033683492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15.75" x14ac:dyDescent="0.25">
      <c r="A43" s="53" t="s">
        <v>72</v>
      </c>
      <c r="B43" s="36" t="s">
        <v>73</v>
      </c>
      <c r="C43" s="37">
        <v>105.6</v>
      </c>
      <c r="D43" s="37">
        <v>0</v>
      </c>
      <c r="E43" s="24">
        <v>0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47.25" x14ac:dyDescent="0.25">
      <c r="A44" s="53" t="s">
        <v>74</v>
      </c>
      <c r="B44" s="36" t="s">
        <v>75</v>
      </c>
      <c r="C44" s="37">
        <v>42865.3</v>
      </c>
      <c r="D44" s="37">
        <v>10450.1</v>
      </c>
      <c r="E44" s="24">
        <f>D44/C44</f>
        <v>0.24378926544314397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15.75" x14ac:dyDescent="0.25">
      <c r="A45" s="53" t="s">
        <v>76</v>
      </c>
      <c r="B45" s="36" t="s">
        <v>77</v>
      </c>
      <c r="C45" s="37">
        <v>0</v>
      </c>
      <c r="D45" s="37">
        <v>0</v>
      </c>
      <c r="E45" s="24">
        <v>0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75" x14ac:dyDescent="0.25">
      <c r="A46" s="53" t="s">
        <v>78</v>
      </c>
      <c r="B46" s="36" t="s">
        <v>79</v>
      </c>
      <c r="C46" s="37">
        <v>28317.599999999999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75" x14ac:dyDescent="0.25">
      <c r="A47" s="53" t="s">
        <v>80</v>
      </c>
      <c r="B47" s="36" t="s">
        <v>81</v>
      </c>
      <c r="C47" s="37">
        <v>119348.4</v>
      </c>
      <c r="D47" s="37">
        <v>341.8</v>
      </c>
      <c r="E47" s="24">
        <f t="shared" ref="E47:E52" si="1">D47/C47</f>
        <v>2.8638842246733096E-3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75" x14ac:dyDescent="0.25">
      <c r="A48" s="51" t="s">
        <v>82</v>
      </c>
      <c r="B48" s="54" t="s">
        <v>83</v>
      </c>
      <c r="C48" s="13">
        <f>C49</f>
        <v>591.29999999999995</v>
      </c>
      <c r="D48" s="13">
        <f>D49</f>
        <v>87.3</v>
      </c>
      <c r="E48" s="14">
        <f t="shared" si="1"/>
        <v>0.14764079147640793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75" x14ac:dyDescent="0.25">
      <c r="A49" s="53" t="s">
        <v>84</v>
      </c>
      <c r="B49" s="36" t="s">
        <v>85</v>
      </c>
      <c r="C49" s="37">
        <v>591.29999999999995</v>
      </c>
      <c r="D49" s="37">
        <v>87.3</v>
      </c>
      <c r="E49" s="24">
        <f t="shared" si="1"/>
        <v>0.14764079147640793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35.25" customHeight="1" x14ac:dyDescent="0.25">
      <c r="A50" s="51" t="s">
        <v>86</v>
      </c>
      <c r="B50" s="54" t="s">
        <v>87</v>
      </c>
      <c r="C50" s="13">
        <f>C52+C53+C51</f>
        <v>53662</v>
      </c>
      <c r="D50" s="13">
        <f>D52+D53+D51</f>
        <v>7732.6</v>
      </c>
      <c r="E50" s="14">
        <f t="shared" si="1"/>
        <v>0.14409824456785061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20.25" customHeight="1" x14ac:dyDescent="0.25">
      <c r="A51" s="53" t="s">
        <v>88</v>
      </c>
      <c r="B51" s="55" t="s">
        <v>89</v>
      </c>
      <c r="C51" s="37">
        <v>48768.800000000003</v>
      </c>
      <c r="D51" s="37">
        <v>7732.6</v>
      </c>
      <c r="E51" s="24">
        <f t="shared" si="1"/>
        <v>0.15855629008710487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51" customHeight="1" x14ac:dyDescent="0.25">
      <c r="A52" s="53" t="s">
        <v>90</v>
      </c>
      <c r="B52" s="56" t="s">
        <v>91</v>
      </c>
      <c r="C52" s="37">
        <v>4538.2</v>
      </c>
      <c r="D52" s="37">
        <v>0</v>
      </c>
      <c r="E52" s="24">
        <f t="shared" si="1"/>
        <v>0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30" x14ac:dyDescent="0.25">
      <c r="A53" s="53" t="s">
        <v>92</v>
      </c>
      <c r="B53" s="56" t="s">
        <v>93</v>
      </c>
      <c r="C53" s="37">
        <v>355</v>
      </c>
      <c r="D53" s="37">
        <v>0</v>
      </c>
      <c r="E53" s="24">
        <v>0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15.75" x14ac:dyDescent="0.25">
      <c r="A54" s="51" t="s">
        <v>94</v>
      </c>
      <c r="B54" s="52" t="s">
        <v>95</v>
      </c>
      <c r="C54" s="13">
        <f>C55+C56+C57+C58</f>
        <v>245960.5</v>
      </c>
      <c r="D54" s="13">
        <f>D55+D56+D57+D58</f>
        <v>61228.200000000004</v>
      </c>
      <c r="E54" s="14">
        <f t="shared" ref="E54:E62" si="2">D54/C54</f>
        <v>0.24893509323651564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75" x14ac:dyDescent="0.25">
      <c r="A55" s="57" t="s">
        <v>96</v>
      </c>
      <c r="B55" s="58" t="s">
        <v>97</v>
      </c>
      <c r="C55" s="59">
        <v>900</v>
      </c>
      <c r="D55" s="59">
        <v>0</v>
      </c>
      <c r="E55" s="24">
        <f t="shared" si="2"/>
        <v>0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75" x14ac:dyDescent="0.25">
      <c r="A56" s="53" t="s">
        <v>98</v>
      </c>
      <c r="B56" s="36" t="s">
        <v>99</v>
      </c>
      <c r="C56" s="37">
        <v>47313.2</v>
      </c>
      <c r="D56" s="37">
        <v>6161.9</v>
      </c>
      <c r="E56" s="24">
        <f t="shared" si="2"/>
        <v>0.13023638223582426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75" x14ac:dyDescent="0.25">
      <c r="A57" s="53" t="s">
        <v>100</v>
      </c>
      <c r="B57" s="36" t="s">
        <v>101</v>
      </c>
      <c r="C57" s="37">
        <v>132085.6</v>
      </c>
      <c r="D57" s="37">
        <v>15047</v>
      </c>
      <c r="E57" s="24">
        <f t="shared" si="2"/>
        <v>0.11391854978892475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8.75" customHeight="1" x14ac:dyDescent="0.25">
      <c r="A58" s="60" t="s">
        <v>102</v>
      </c>
      <c r="B58" s="61" t="s">
        <v>103</v>
      </c>
      <c r="C58" s="62">
        <v>65661.7</v>
      </c>
      <c r="D58" s="62">
        <v>40019.300000000003</v>
      </c>
      <c r="E58" s="24">
        <f t="shared" si="2"/>
        <v>0.60947706197067708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5.75" x14ac:dyDescent="0.25">
      <c r="A59" s="51" t="s">
        <v>104</v>
      </c>
      <c r="B59" s="52" t="s">
        <v>105</v>
      </c>
      <c r="C59" s="13">
        <f>C60+C61+C62+C64</f>
        <v>1741009.4999999998</v>
      </c>
      <c r="D59" s="13">
        <f>D60+D61+D62+D64</f>
        <v>578219.69999999995</v>
      </c>
      <c r="E59" s="14">
        <f t="shared" si="2"/>
        <v>0.33211748700969179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75" x14ac:dyDescent="0.25">
      <c r="A60" s="53" t="s">
        <v>106</v>
      </c>
      <c r="B60" s="36" t="s">
        <v>107</v>
      </c>
      <c r="C60" s="37">
        <v>569321.1</v>
      </c>
      <c r="D60" s="37">
        <v>8155.9</v>
      </c>
      <c r="E60" s="24">
        <f t="shared" si="2"/>
        <v>1.4325659105204426E-2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75" x14ac:dyDescent="0.25">
      <c r="A61" s="53" t="s">
        <v>108</v>
      </c>
      <c r="B61" s="36" t="s">
        <v>109</v>
      </c>
      <c r="C61" s="37">
        <v>1007657.7</v>
      </c>
      <c r="D61" s="37">
        <v>547242</v>
      </c>
      <c r="E61" s="24">
        <f t="shared" si="2"/>
        <v>0.54308323153785265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75" x14ac:dyDescent="0.25">
      <c r="A62" s="53" t="s">
        <v>110</v>
      </c>
      <c r="B62" s="36" t="s">
        <v>111</v>
      </c>
      <c r="C62" s="37">
        <v>135409.79999999999</v>
      </c>
      <c r="D62" s="37">
        <v>17267.099999999999</v>
      </c>
      <c r="E62" s="24">
        <f t="shared" si="2"/>
        <v>0.1275173584186669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75" hidden="1" x14ac:dyDescent="0.25">
      <c r="A63" s="53" t="s">
        <v>112</v>
      </c>
      <c r="B63" s="36" t="s">
        <v>113</v>
      </c>
      <c r="C63" s="37" t="e">
        <f>[1]Расшир!E678</f>
        <v>#REF!</v>
      </c>
      <c r="D63" s="37" t="e">
        <f>[1]Расшир!F678</f>
        <v>#REF!</v>
      </c>
      <c r="E63" s="24">
        <v>0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31.5" x14ac:dyDescent="0.25">
      <c r="A64" s="53" t="s">
        <v>114</v>
      </c>
      <c r="B64" s="36" t="s">
        <v>115</v>
      </c>
      <c r="C64" s="37">
        <v>28620.9</v>
      </c>
      <c r="D64" s="37">
        <v>5554.7</v>
      </c>
      <c r="E64" s="24">
        <f t="shared" ref="E64:E69" si="3">D64/C64</f>
        <v>0.19407845315835628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15.75" hidden="1" x14ac:dyDescent="0.25">
      <c r="A65" s="51" t="s">
        <v>116</v>
      </c>
      <c r="B65" s="52" t="s">
        <v>117</v>
      </c>
      <c r="C65" s="13"/>
      <c r="D65" s="13" t="e">
        <f>[1]Расшир!F702</f>
        <v>#REF!</v>
      </c>
      <c r="E65" s="24" t="e">
        <f t="shared" si="3"/>
        <v>#REF!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30" hidden="1" x14ac:dyDescent="0.25">
      <c r="A66" s="63" t="s">
        <v>118</v>
      </c>
      <c r="B66" s="56" t="s">
        <v>119</v>
      </c>
      <c r="C66" s="37"/>
      <c r="D66" s="37" t="e">
        <f>[1]Расшир!F711</f>
        <v>#REF!</v>
      </c>
      <c r="E66" s="24" t="e">
        <f t="shared" si="3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15.75" hidden="1" x14ac:dyDescent="0.25">
      <c r="A67" s="63" t="s">
        <v>120</v>
      </c>
      <c r="B67" s="56" t="s">
        <v>121</v>
      </c>
      <c r="C67" s="37" t="e">
        <f>[1]Расшир!$E$714</f>
        <v>#REF!</v>
      </c>
      <c r="D67" s="37" t="e">
        <f>[1]Расшир!$F$714</f>
        <v>#REF!</v>
      </c>
      <c r="E67" s="24" t="e">
        <f t="shared" si="3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75" x14ac:dyDescent="0.25">
      <c r="A68" s="51" t="s">
        <v>116</v>
      </c>
      <c r="B68" s="52" t="s">
        <v>117</v>
      </c>
      <c r="C68" s="13">
        <f>C69+C70</f>
        <v>1361.3</v>
      </c>
      <c r="D68" s="13">
        <f>D69+D70</f>
        <v>19.3</v>
      </c>
      <c r="E68" s="24">
        <f t="shared" si="3"/>
        <v>1.4177624329684861E-2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31.5" x14ac:dyDescent="0.25">
      <c r="A69" s="53" t="s">
        <v>118</v>
      </c>
      <c r="B69" s="64" t="s">
        <v>119</v>
      </c>
      <c r="C69" s="37">
        <v>1361.3</v>
      </c>
      <c r="D69" s="37">
        <v>19.3</v>
      </c>
      <c r="E69" s="24">
        <f t="shared" si="3"/>
        <v>1.4177624329684861E-2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15.75" x14ac:dyDescent="0.25">
      <c r="A70" s="63" t="s">
        <v>120</v>
      </c>
      <c r="B70" s="56" t="s">
        <v>121</v>
      </c>
      <c r="C70" s="37">
        <v>0</v>
      </c>
      <c r="D70" s="37">
        <v>0</v>
      </c>
      <c r="E70" s="24">
        <v>0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75" x14ac:dyDescent="0.25">
      <c r="A71" s="51" t="s">
        <v>122</v>
      </c>
      <c r="B71" s="52" t="s">
        <v>123</v>
      </c>
      <c r="C71" s="13">
        <f>SUM(C72:C76)</f>
        <v>706131.10000000009</v>
      </c>
      <c r="D71" s="13">
        <f>SUM(D72:D76)</f>
        <v>131067</v>
      </c>
      <c r="E71" s="14">
        <f t="shared" ref="E71:E82" si="4">D71/C71</f>
        <v>0.18561284158140037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75" x14ac:dyDescent="0.25">
      <c r="A72" s="53" t="s">
        <v>124</v>
      </c>
      <c r="B72" s="36" t="s">
        <v>125</v>
      </c>
      <c r="C72" s="37">
        <v>175986.6</v>
      </c>
      <c r="D72" s="37">
        <v>36136.400000000001</v>
      </c>
      <c r="E72" s="24">
        <f t="shared" si="4"/>
        <v>0.20533608808852491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75" x14ac:dyDescent="0.25">
      <c r="A73" s="53" t="s">
        <v>126</v>
      </c>
      <c r="B73" s="36" t="s">
        <v>127</v>
      </c>
      <c r="C73" s="37">
        <v>319996.90000000002</v>
      </c>
      <c r="D73" s="37">
        <v>58481.1</v>
      </c>
      <c r="E73" s="24">
        <f t="shared" si="4"/>
        <v>0.18275520794107691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75" x14ac:dyDescent="0.25">
      <c r="A74" s="53" t="s">
        <v>128</v>
      </c>
      <c r="B74" s="65" t="s">
        <v>129</v>
      </c>
      <c r="C74" s="37">
        <v>120902.39999999999</v>
      </c>
      <c r="D74" s="37">
        <v>20729.3</v>
      </c>
      <c r="E74" s="24">
        <f t="shared" si="4"/>
        <v>0.17145482637234663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75" x14ac:dyDescent="0.25">
      <c r="A75" s="53" t="s">
        <v>130</v>
      </c>
      <c r="B75" s="36" t="s">
        <v>131</v>
      </c>
      <c r="C75" s="37">
        <v>22380.9</v>
      </c>
      <c r="D75" s="37">
        <v>2583.8000000000002</v>
      </c>
      <c r="E75" s="24">
        <f t="shared" si="4"/>
        <v>0.11544665317301807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75" x14ac:dyDescent="0.25">
      <c r="A76" s="53" t="s">
        <v>132</v>
      </c>
      <c r="B76" s="36" t="s">
        <v>133</v>
      </c>
      <c r="C76" s="37">
        <v>66864.3</v>
      </c>
      <c r="D76" s="37">
        <v>13136.4</v>
      </c>
      <c r="E76" s="24">
        <f t="shared" si="4"/>
        <v>0.19646358370610326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33.75" customHeight="1" x14ac:dyDescent="0.25">
      <c r="A77" s="51" t="s">
        <v>134</v>
      </c>
      <c r="B77" s="54" t="s">
        <v>135</v>
      </c>
      <c r="C77" s="13">
        <f>SUM(C78:C80)</f>
        <v>195049.59999999998</v>
      </c>
      <c r="D77" s="13">
        <f>SUM(D78:D80)</f>
        <v>28193.699999999997</v>
      </c>
      <c r="E77" s="14">
        <f t="shared" si="4"/>
        <v>0.1445463102718488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18.75" customHeight="1" x14ac:dyDescent="0.25">
      <c r="A78" s="53" t="s">
        <v>136</v>
      </c>
      <c r="B78" s="36" t="s">
        <v>137</v>
      </c>
      <c r="C78" s="37">
        <v>134880.79999999999</v>
      </c>
      <c r="D78" s="37">
        <v>17132.3</v>
      </c>
      <c r="E78" s="24">
        <f t="shared" si="4"/>
        <v>0.12701807818458966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22.5" hidden="1" customHeight="1" x14ac:dyDescent="0.25">
      <c r="A79" s="53" t="s">
        <v>138</v>
      </c>
      <c r="B79" s="36" t="s">
        <v>139</v>
      </c>
      <c r="C79" s="37"/>
      <c r="D79" s="37"/>
      <c r="E79" s="24" t="e">
        <f t="shared" si="4"/>
        <v>#DIV/0!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32.25" customHeight="1" x14ac:dyDescent="0.25">
      <c r="A80" s="53" t="s">
        <v>140</v>
      </c>
      <c r="B80" s="36" t="s">
        <v>141</v>
      </c>
      <c r="C80" s="37">
        <v>60168.800000000003</v>
      </c>
      <c r="D80" s="37">
        <v>11061.4</v>
      </c>
      <c r="E80" s="24">
        <f t="shared" si="4"/>
        <v>0.18383946497187909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26.25" hidden="1" customHeight="1" x14ac:dyDescent="0.25">
      <c r="A81" s="51" t="s">
        <v>142</v>
      </c>
      <c r="B81" s="66" t="s">
        <v>143</v>
      </c>
      <c r="C81" s="13" t="e">
        <f>[1]Расшир!E896</f>
        <v>#REF!</v>
      </c>
      <c r="D81" s="13" t="e">
        <f>[1]Расшир!F896</f>
        <v>#REF!</v>
      </c>
      <c r="E81" s="24" t="e">
        <f t="shared" si="4"/>
        <v>#REF!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18" hidden="1" customHeight="1" x14ac:dyDescent="0.25">
      <c r="A82" s="63" t="s">
        <v>144</v>
      </c>
      <c r="B82" s="56" t="s">
        <v>145</v>
      </c>
      <c r="C82" s="37" t="e">
        <f>[1]Расшир!E917</f>
        <v>#REF!</v>
      </c>
      <c r="D82" s="37" t="e">
        <f>[1]Расшир!F917</f>
        <v>#REF!</v>
      </c>
      <c r="E82" s="24" t="e">
        <f t="shared" si="4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customHeight="1" x14ac:dyDescent="0.25">
      <c r="A83" s="51" t="s">
        <v>142</v>
      </c>
      <c r="B83" s="67" t="s">
        <v>143</v>
      </c>
      <c r="C83" s="13">
        <f>C84</f>
        <v>8225.9</v>
      </c>
      <c r="D83" s="13">
        <f>D84</f>
        <v>3389</v>
      </c>
      <c r="E83" s="68">
        <v>1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25">
      <c r="A84" s="63" t="s">
        <v>144</v>
      </c>
      <c r="B84" s="56" t="s">
        <v>145</v>
      </c>
      <c r="C84" s="37">
        <v>8225.9</v>
      </c>
      <c r="D84" s="37">
        <v>3389</v>
      </c>
      <c r="E84" s="24">
        <f t="shared" ref="E84:E96" si="5">D84/C84</f>
        <v>0.41199139303905957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5.75" x14ac:dyDescent="0.25">
      <c r="A85" s="51" t="s">
        <v>146</v>
      </c>
      <c r="B85" s="52" t="s">
        <v>147</v>
      </c>
      <c r="C85" s="13">
        <f>SUM(C86:C89)</f>
        <v>86522.9</v>
      </c>
      <c r="D85" s="13">
        <f>SUM(D86:D89)</f>
        <v>21840.9</v>
      </c>
      <c r="E85" s="14">
        <f t="shared" si="5"/>
        <v>0.2524291256996703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75" x14ac:dyDescent="0.25">
      <c r="A86" s="53" t="s">
        <v>148</v>
      </c>
      <c r="B86" s="36" t="s">
        <v>149</v>
      </c>
      <c r="C86" s="37">
        <v>3405.7</v>
      </c>
      <c r="D86" s="37">
        <v>506.5</v>
      </c>
      <c r="E86" s="24">
        <f t="shared" si="5"/>
        <v>0.14872126141468714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75" x14ac:dyDescent="0.25">
      <c r="A87" s="53" t="s">
        <v>150</v>
      </c>
      <c r="B87" s="36" t="s">
        <v>151</v>
      </c>
      <c r="C87" s="37">
        <v>44865.8</v>
      </c>
      <c r="D87" s="37">
        <v>14040.7</v>
      </c>
      <c r="E87" s="24">
        <f t="shared" si="5"/>
        <v>0.31294883853625699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75" x14ac:dyDescent="0.25">
      <c r="A88" s="53" t="s">
        <v>152</v>
      </c>
      <c r="B88" s="36" t="s">
        <v>153</v>
      </c>
      <c r="C88" s="37">
        <v>6154.4</v>
      </c>
      <c r="D88" s="37">
        <v>205.6</v>
      </c>
      <c r="E88" s="24">
        <f t="shared" si="5"/>
        <v>3.3406993370596647E-2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75" x14ac:dyDescent="0.25">
      <c r="A89" s="53" t="s">
        <v>154</v>
      </c>
      <c r="B89" s="36" t="s">
        <v>155</v>
      </c>
      <c r="C89" s="37">
        <v>32097</v>
      </c>
      <c r="D89" s="37">
        <v>7088.1</v>
      </c>
      <c r="E89" s="24">
        <f t="shared" si="5"/>
        <v>0.22083372277782973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75" x14ac:dyDescent="0.25">
      <c r="A90" s="51" t="s">
        <v>156</v>
      </c>
      <c r="B90" s="52" t="s">
        <v>157</v>
      </c>
      <c r="C90" s="13">
        <f>SUM(C92:C94)</f>
        <v>135394.29999999999</v>
      </c>
      <c r="D90" s="13">
        <f>SUM(D92:D94)</f>
        <v>15468.6</v>
      </c>
      <c r="E90" s="14">
        <f t="shared" si="5"/>
        <v>0.11424853188058878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75" hidden="1" x14ac:dyDescent="0.25">
      <c r="A91" s="53" t="s">
        <v>158</v>
      </c>
      <c r="B91" s="36" t="s">
        <v>159</v>
      </c>
      <c r="C91" s="37"/>
      <c r="D91" s="37"/>
      <c r="E91" s="24" t="e">
        <f t="shared" si="5"/>
        <v>#DIV/0!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75" x14ac:dyDescent="0.25">
      <c r="A92" s="53" t="s">
        <v>160</v>
      </c>
      <c r="B92" s="36" t="s">
        <v>161</v>
      </c>
      <c r="C92" s="37">
        <v>117345.2</v>
      </c>
      <c r="D92" s="37">
        <v>11350.2</v>
      </c>
      <c r="E92" s="24">
        <f t="shared" si="5"/>
        <v>9.6724876688607644E-2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75" x14ac:dyDescent="0.25">
      <c r="A93" s="53" t="s">
        <v>162</v>
      </c>
      <c r="B93" s="36" t="s">
        <v>163</v>
      </c>
      <c r="C93" s="37">
        <v>486.1</v>
      </c>
      <c r="D93" s="37">
        <v>73</v>
      </c>
      <c r="E93" s="24">
        <f t="shared" si="5"/>
        <v>0.15017486113968317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75" x14ac:dyDescent="0.25">
      <c r="A94" s="53" t="s">
        <v>164</v>
      </c>
      <c r="B94" s="36" t="s">
        <v>165</v>
      </c>
      <c r="C94" s="37">
        <v>17563</v>
      </c>
      <c r="D94" s="37">
        <v>4045.4</v>
      </c>
      <c r="E94" s="24">
        <f t="shared" si="5"/>
        <v>0.23033650287536298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75" x14ac:dyDescent="0.25">
      <c r="A95" s="51" t="s">
        <v>166</v>
      </c>
      <c r="B95" s="54" t="s">
        <v>167</v>
      </c>
      <c r="C95" s="13">
        <f>C96</f>
        <v>28862.9</v>
      </c>
      <c r="D95" s="13">
        <f>D96</f>
        <v>5292.4</v>
      </c>
      <c r="E95" s="14">
        <f t="shared" si="5"/>
        <v>0.18336341809035125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75" x14ac:dyDescent="0.25">
      <c r="A96" s="53" t="s">
        <v>166</v>
      </c>
      <c r="B96" s="36" t="s">
        <v>168</v>
      </c>
      <c r="C96" s="37">
        <v>28862.9</v>
      </c>
      <c r="D96" s="37">
        <v>5292.4</v>
      </c>
      <c r="E96" s="24">
        <f t="shared" si="5"/>
        <v>0.18336341809035125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31.5" x14ac:dyDescent="0.25">
      <c r="A97" s="51" t="s">
        <v>169</v>
      </c>
      <c r="B97" s="54" t="s">
        <v>170</v>
      </c>
      <c r="C97" s="13">
        <f>C98</f>
        <v>0</v>
      </c>
      <c r="D97" s="13">
        <f>D98</f>
        <v>0</v>
      </c>
      <c r="E97" s="14">
        <v>0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2.25" customHeight="1" x14ac:dyDescent="0.25">
      <c r="A98" s="53" t="s">
        <v>171</v>
      </c>
      <c r="B98" s="36" t="s">
        <v>172</v>
      </c>
      <c r="C98" s="37">
        <v>0</v>
      </c>
      <c r="D98" s="37">
        <v>0</v>
      </c>
      <c r="E98" s="24">
        <v>0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47.25" x14ac:dyDescent="0.25">
      <c r="A99" s="51" t="s">
        <v>173</v>
      </c>
      <c r="B99" s="54" t="s">
        <v>174</v>
      </c>
      <c r="C99" s="13">
        <f>C100</f>
        <v>525359.6</v>
      </c>
      <c r="D99" s="13">
        <f>D100</f>
        <v>525359.6</v>
      </c>
      <c r="E99" s="14">
        <v>0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32.25" customHeight="1" x14ac:dyDescent="0.25">
      <c r="A100" s="53" t="s">
        <v>175</v>
      </c>
      <c r="B100" s="36" t="s">
        <v>176</v>
      </c>
      <c r="C100" s="37">
        <v>525359.6</v>
      </c>
      <c r="D100" s="37">
        <v>525359.6</v>
      </c>
      <c r="E100" s="24">
        <v>0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s="39" customFormat="1" ht="21" customHeight="1" x14ac:dyDescent="0.3">
      <c r="A101" s="40"/>
      <c r="B101" s="69" t="s">
        <v>177</v>
      </c>
      <c r="C101" s="13">
        <f>C39+C48+C50+C54+C59+C71+C77+C85+C90+C95+C97+C68+C83+C99</f>
        <v>4198876.4999999991</v>
      </c>
      <c r="D101" s="13">
        <f>D39+D48+D50+D54+D59+D71+D77+D85+D90+D95+D97+D68+D83+D99-0.7</f>
        <v>1440411.3</v>
      </c>
      <c r="E101" s="14">
        <f>D101/C101</f>
        <v>0.34304683645732387</v>
      </c>
      <c r="F101" s="42"/>
      <c r="G101" s="43"/>
      <c r="H101" s="43"/>
      <c r="I101" s="43"/>
      <c r="J101" s="43"/>
      <c r="K101" s="43"/>
      <c r="L101" s="43"/>
      <c r="M101" s="43"/>
      <c r="N101" s="43"/>
    </row>
    <row r="102" spans="1:14" ht="15.75" x14ac:dyDescent="0.25">
      <c r="A102" s="16"/>
      <c r="B102" s="20"/>
      <c r="C102" s="70"/>
      <c r="D102" s="70"/>
      <c r="E102" s="71"/>
      <c r="F102" s="4"/>
      <c r="G102" s="4"/>
      <c r="H102" s="4"/>
      <c r="I102" s="4"/>
      <c r="J102" s="4"/>
      <c r="K102" s="4"/>
      <c r="L102" s="4"/>
      <c r="M102" s="4"/>
      <c r="N102" s="4"/>
    </row>
    <row r="103" spans="1:14" ht="31.5" x14ac:dyDescent="0.25">
      <c r="A103" s="72"/>
      <c r="B103" s="73" t="s">
        <v>178</v>
      </c>
      <c r="C103" s="74">
        <f>C35-C101</f>
        <v>-1197760.0999999982</v>
      </c>
      <c r="D103" s="74">
        <f>D35-D101</f>
        <v>-759961.70000000019</v>
      </c>
      <c r="E103" s="75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15.75" hidden="1" x14ac:dyDescent="0.25">
      <c r="A104" s="16"/>
      <c r="B104" s="20"/>
      <c r="C104" s="70"/>
      <c r="D104" s="70"/>
      <c r="E104" s="71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75" hidden="1" x14ac:dyDescent="0.25">
      <c r="A105" s="16"/>
      <c r="B105" s="31" t="s">
        <v>179</v>
      </c>
      <c r="C105" s="76" t="e">
        <f>C106+C107</f>
        <v>#REF!</v>
      </c>
      <c r="D105" s="76" t="e">
        <f>D106+D107</f>
        <v>#REF!</v>
      </c>
      <c r="E105" s="71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75" hidden="1" x14ac:dyDescent="0.25">
      <c r="A106" s="16"/>
      <c r="B106" s="20" t="s">
        <v>180</v>
      </c>
      <c r="C106" s="70" t="e">
        <f>[1]Расшир!E1187</f>
        <v>#REF!</v>
      </c>
      <c r="D106" s="70" t="e">
        <f>[1]Расшир!F1187</f>
        <v>#REF!</v>
      </c>
      <c r="E106" s="71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75" hidden="1" x14ac:dyDescent="0.25">
      <c r="A107" s="16"/>
      <c r="B107" s="20" t="s">
        <v>181</v>
      </c>
      <c r="C107" s="70" t="e">
        <f>[1]Расшир!E1188</f>
        <v>#REF!</v>
      </c>
      <c r="D107" s="70" t="e">
        <f>[1]Расшир!F1188</f>
        <v>#REF!</v>
      </c>
      <c r="E107" s="71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75" x14ac:dyDescent="0.25">
      <c r="A108" s="16"/>
      <c r="B108" s="20"/>
      <c r="C108" s="70"/>
      <c r="D108" s="70"/>
      <c r="E108" s="71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47.25" x14ac:dyDescent="0.25">
      <c r="A109" s="16"/>
      <c r="B109" s="31" t="s">
        <v>182</v>
      </c>
      <c r="C109" s="77">
        <v>0</v>
      </c>
      <c r="D109" s="77">
        <v>0</v>
      </c>
      <c r="E109" s="71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31.5" x14ac:dyDescent="0.25">
      <c r="A110" s="16" t="s">
        <v>183</v>
      </c>
      <c r="B110" s="78" t="s">
        <v>184</v>
      </c>
      <c r="C110" s="59">
        <v>0</v>
      </c>
      <c r="D110" s="59">
        <v>0</v>
      </c>
      <c r="E110" s="71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5" x14ac:dyDescent="0.25">
      <c r="A111" s="16" t="s">
        <v>185</v>
      </c>
      <c r="B111" s="78" t="s">
        <v>186</v>
      </c>
      <c r="C111" s="59">
        <v>0</v>
      </c>
      <c r="D111" s="59">
        <v>0</v>
      </c>
      <c r="E111" s="71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15.75" x14ac:dyDescent="0.25">
      <c r="A112" s="16"/>
      <c r="B112" s="20"/>
      <c r="C112" s="59"/>
      <c r="D112" s="59"/>
      <c r="E112" s="71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5.75" x14ac:dyDescent="0.25">
      <c r="A113" s="16"/>
      <c r="B113" s="31" t="s">
        <v>187</v>
      </c>
      <c r="C113" s="77">
        <f>C114+C115</f>
        <v>0</v>
      </c>
      <c r="D113" s="77">
        <f>D114+D115</f>
        <v>0</v>
      </c>
      <c r="E113" s="71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75" x14ac:dyDescent="0.25">
      <c r="A114" s="16" t="s">
        <v>188</v>
      </c>
      <c r="B114" s="20" t="s">
        <v>189</v>
      </c>
      <c r="C114" s="59">
        <v>0</v>
      </c>
      <c r="D114" s="59">
        <v>0</v>
      </c>
      <c r="E114" s="71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31.5" x14ac:dyDescent="0.25">
      <c r="A115" s="16" t="s">
        <v>190</v>
      </c>
      <c r="B115" s="78" t="s">
        <v>191</v>
      </c>
      <c r="C115" s="59">
        <v>0</v>
      </c>
      <c r="D115" s="59">
        <v>0</v>
      </c>
      <c r="E115" s="71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15.75" x14ac:dyDescent="0.25">
      <c r="A116" s="16"/>
      <c r="B116" s="78"/>
      <c r="C116" s="59"/>
      <c r="D116" s="59"/>
      <c r="E116" s="71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31.5" x14ac:dyDescent="0.25">
      <c r="A117" s="16"/>
      <c r="B117" s="31" t="s">
        <v>192</v>
      </c>
      <c r="C117" s="77">
        <f>C118+C119</f>
        <v>1197760.1000000001</v>
      </c>
      <c r="D117" s="77">
        <f>D118+D119</f>
        <v>759961.7</v>
      </c>
      <c r="E117" s="71"/>
      <c r="F117" s="79"/>
      <c r="G117" s="4"/>
      <c r="H117" s="4"/>
      <c r="I117" s="4"/>
      <c r="J117" s="4"/>
      <c r="K117" s="4"/>
      <c r="L117" s="4"/>
      <c r="M117" s="4"/>
      <c r="N117" s="4"/>
    </row>
    <row r="118" spans="1:14" ht="15.75" x14ac:dyDescent="0.25">
      <c r="A118" s="16" t="s">
        <v>193</v>
      </c>
      <c r="B118" s="20" t="s">
        <v>194</v>
      </c>
      <c r="C118" s="59">
        <v>-3001116.4</v>
      </c>
      <c r="D118" s="59">
        <v>-681043.7</v>
      </c>
      <c r="E118" s="71"/>
      <c r="F118" s="4"/>
      <c r="G118" s="4"/>
      <c r="H118" s="4"/>
      <c r="I118" s="4"/>
      <c r="J118" s="4"/>
      <c r="K118" s="4"/>
      <c r="L118" s="4"/>
      <c r="M118" s="4"/>
      <c r="N118" s="4"/>
    </row>
    <row r="119" spans="1:14" ht="15.75" x14ac:dyDescent="0.25">
      <c r="A119" s="16" t="s">
        <v>195</v>
      </c>
      <c r="B119" s="20" t="s">
        <v>196</v>
      </c>
      <c r="C119" s="59">
        <v>4198876.5</v>
      </c>
      <c r="D119" s="59">
        <v>1441005.4</v>
      </c>
      <c r="E119" s="71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75" x14ac:dyDescent="0.25">
      <c r="A120" s="16"/>
      <c r="B120" s="78"/>
      <c r="C120" s="59"/>
      <c r="D120" s="59"/>
      <c r="E120" s="71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31.5" hidden="1" x14ac:dyDescent="0.25">
      <c r="A121" s="16"/>
      <c r="B121" s="31" t="s">
        <v>197</v>
      </c>
      <c r="C121" s="77" t="e">
        <f>[1]Расшир!E1197</f>
        <v>#REF!</v>
      </c>
      <c r="D121" s="77" t="e">
        <f>D124+D126</f>
        <v>#REF!</v>
      </c>
      <c r="E121" s="71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49.5" hidden="1" customHeight="1" x14ac:dyDescent="0.25">
      <c r="A122" s="16"/>
      <c r="B122" s="80" t="s">
        <v>198</v>
      </c>
      <c r="C122" s="81" t="e">
        <f>[1]Расшир!E1198</f>
        <v>#REF!</v>
      </c>
      <c r="D122" s="82" t="e">
        <f>D123</f>
        <v>#REF!</v>
      </c>
      <c r="E122" s="71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7.25" hidden="1" x14ac:dyDescent="0.25">
      <c r="A123" s="16"/>
      <c r="B123" s="78" t="s">
        <v>199</v>
      </c>
      <c r="C123" s="37" t="e">
        <f>[1]Расшир!E1199</f>
        <v>#REF!</v>
      </c>
      <c r="D123" s="59" t="e">
        <f>[1]Расшир!F1199</f>
        <v>#REF!</v>
      </c>
      <c r="E123" s="71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31.5" hidden="1" x14ac:dyDescent="0.25">
      <c r="A124" s="16"/>
      <c r="B124" s="83" t="s">
        <v>200</v>
      </c>
      <c r="C124" s="37" t="e">
        <f>[1]Расшир!E1202</f>
        <v>#REF!</v>
      </c>
      <c r="D124" s="59" t="e">
        <f>[1]Расшир!F1202</f>
        <v>#REF!</v>
      </c>
      <c r="E124" s="71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15.75" hidden="1" x14ac:dyDescent="0.25">
      <c r="A125" s="16"/>
      <c r="B125" s="78"/>
      <c r="C125" s="59"/>
      <c r="D125" s="59"/>
      <c r="E125" s="71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29.45" hidden="1" customHeight="1" x14ac:dyDescent="0.25">
      <c r="A126" s="16"/>
      <c r="B126" s="80" t="s">
        <v>201</v>
      </c>
      <c r="C126" s="82" t="e">
        <f>C127</f>
        <v>#REF!</v>
      </c>
      <c r="D126" s="82" t="e">
        <f>D127</f>
        <v>#REF!</v>
      </c>
      <c r="E126" s="71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30" hidden="1" x14ac:dyDescent="0.25">
      <c r="A127" s="16"/>
      <c r="B127" s="84" t="s">
        <v>202</v>
      </c>
      <c r="C127" s="85" t="e">
        <f>[1]Расшир!E1201</f>
        <v>#REF!</v>
      </c>
      <c r="D127" s="86" t="e">
        <f>[1]Расшир!F1201</f>
        <v>#REF!</v>
      </c>
      <c r="E127" s="71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15.75" hidden="1" x14ac:dyDescent="0.25">
      <c r="A128" s="16"/>
      <c r="B128" s="20"/>
      <c r="C128" s="59"/>
      <c r="D128" s="59"/>
      <c r="E128" s="71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75" hidden="1" x14ac:dyDescent="0.25">
      <c r="A129" s="16"/>
      <c r="B129" s="20"/>
      <c r="C129" s="59"/>
      <c r="D129" s="59"/>
      <c r="E129" s="71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32.25" customHeight="1" x14ac:dyDescent="0.25">
      <c r="A130" s="72"/>
      <c r="B130" s="73" t="s">
        <v>203</v>
      </c>
      <c r="C130" s="74">
        <f>C117</f>
        <v>1197760.1000000001</v>
      </c>
      <c r="D130" s="74">
        <f>D117</f>
        <v>759961.7</v>
      </c>
      <c r="E130" s="75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15.75" x14ac:dyDescent="0.25">
      <c r="A131" s="87"/>
      <c r="B131" s="98" t="s">
        <v>204</v>
      </c>
      <c r="C131" s="98"/>
      <c r="D131" s="98"/>
      <c r="E131" s="98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25.5" x14ac:dyDescent="0.25">
      <c r="A132" s="16"/>
      <c r="B132" s="88" t="s">
        <v>205</v>
      </c>
      <c r="C132" s="8" t="s">
        <v>206</v>
      </c>
      <c r="D132" s="9" t="s">
        <v>4</v>
      </c>
      <c r="E132" s="8" t="s">
        <v>5</v>
      </c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15.75" x14ac:dyDescent="0.25">
      <c r="A133" s="16" t="s">
        <v>207</v>
      </c>
      <c r="B133" s="89" t="s">
        <v>208</v>
      </c>
      <c r="C133" s="90">
        <v>714006.2</v>
      </c>
      <c r="D133" s="90">
        <v>139455.29999999999</v>
      </c>
      <c r="E133" s="24">
        <f t="shared" ref="E133:E148" si="6">D133/C133</f>
        <v>0.19531385021586647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47.25" x14ac:dyDescent="0.25">
      <c r="A134" s="16" t="s">
        <v>209</v>
      </c>
      <c r="B134" s="89" t="s">
        <v>210</v>
      </c>
      <c r="C134" s="90">
        <v>1003727.7</v>
      </c>
      <c r="D134" s="90">
        <v>546242.1</v>
      </c>
      <c r="E134" s="24">
        <f t="shared" si="6"/>
        <v>0.54421343557620261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63" x14ac:dyDescent="0.25">
      <c r="A135" s="16" t="s">
        <v>211</v>
      </c>
      <c r="B135" s="89" t="s">
        <v>212</v>
      </c>
      <c r="C135" s="90">
        <v>53662</v>
      </c>
      <c r="D135" s="90">
        <v>7732.6</v>
      </c>
      <c r="E135" s="24">
        <f t="shared" si="6"/>
        <v>0.14409824456785061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15.75" x14ac:dyDescent="0.25">
      <c r="A136" s="16" t="s">
        <v>213</v>
      </c>
      <c r="B136" s="89" t="s">
        <v>214</v>
      </c>
      <c r="C136" s="90">
        <v>215964</v>
      </c>
      <c r="D136" s="90">
        <v>29939.5</v>
      </c>
      <c r="E136" s="24">
        <f t="shared" si="6"/>
        <v>0.13863190161323183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31.5" x14ac:dyDescent="0.25">
      <c r="A137" s="16" t="s">
        <v>215</v>
      </c>
      <c r="B137" s="89" t="s">
        <v>216</v>
      </c>
      <c r="C137" s="90">
        <v>148759.70000000001</v>
      </c>
      <c r="D137" s="90">
        <v>17979.400000000001</v>
      </c>
      <c r="E137" s="24">
        <f t="shared" si="6"/>
        <v>0.12086203454295753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5" x14ac:dyDescent="0.25">
      <c r="A138" s="16" t="s">
        <v>217</v>
      </c>
      <c r="B138" s="89" t="s">
        <v>218</v>
      </c>
      <c r="C138" s="90">
        <v>161360</v>
      </c>
      <c r="D138" s="90">
        <v>21208.9</v>
      </c>
      <c r="E138" s="24">
        <f t="shared" si="6"/>
        <v>0.13143839861179971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5" x14ac:dyDescent="0.25">
      <c r="A139" s="16" t="s">
        <v>219</v>
      </c>
      <c r="B139" s="89" t="s">
        <v>220</v>
      </c>
      <c r="C139" s="90">
        <v>127797.3</v>
      </c>
      <c r="D139" s="90">
        <v>38933.4</v>
      </c>
      <c r="E139" s="24">
        <f t="shared" si="6"/>
        <v>0.3046496287480252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47.25" x14ac:dyDescent="0.25">
      <c r="A140" s="16" t="s">
        <v>221</v>
      </c>
      <c r="B140" s="89" t="s">
        <v>222</v>
      </c>
      <c r="C140" s="90">
        <v>598823.9</v>
      </c>
      <c r="D140" s="90">
        <v>11596.7</v>
      </c>
      <c r="E140" s="24">
        <f t="shared" si="6"/>
        <v>1.9365793516257453E-2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31.5" x14ac:dyDescent="0.25">
      <c r="A141" s="16" t="s">
        <v>223</v>
      </c>
      <c r="B141" s="89" t="s">
        <v>224</v>
      </c>
      <c r="C141" s="90">
        <v>563637.30000000005</v>
      </c>
      <c r="D141" s="90">
        <v>535389.9</v>
      </c>
      <c r="E141" s="24">
        <f t="shared" si="6"/>
        <v>0.94988372841896729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5" x14ac:dyDescent="0.25">
      <c r="A142" s="16" t="s">
        <v>225</v>
      </c>
      <c r="B142" s="89" t="s">
        <v>226</v>
      </c>
      <c r="C142" s="90">
        <v>28862.9</v>
      </c>
      <c r="D142" s="90">
        <v>5292.5</v>
      </c>
      <c r="E142" s="24">
        <f t="shared" si="6"/>
        <v>0.18336688274567003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5" x14ac:dyDescent="0.25">
      <c r="A143" s="16" t="s">
        <v>227</v>
      </c>
      <c r="B143" s="89" t="s">
        <v>228</v>
      </c>
      <c r="C143" s="90">
        <v>102534.8</v>
      </c>
      <c r="D143" s="90">
        <v>11432.9</v>
      </c>
      <c r="E143" s="24">
        <f t="shared" si="6"/>
        <v>0.11150263130176291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5" x14ac:dyDescent="0.25">
      <c r="A144" s="16" t="s">
        <v>229</v>
      </c>
      <c r="B144" s="89" t="s">
        <v>230</v>
      </c>
      <c r="C144" s="90">
        <v>136028.20000000001</v>
      </c>
      <c r="D144" s="90">
        <v>17286.400000000001</v>
      </c>
      <c r="E144" s="24">
        <f t="shared" si="6"/>
        <v>0.12707953203820974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47.25" x14ac:dyDescent="0.25">
      <c r="A145" s="16" t="s">
        <v>231</v>
      </c>
      <c r="B145" s="89" t="s">
        <v>232</v>
      </c>
      <c r="C145" s="90">
        <v>3781.8</v>
      </c>
      <c r="D145" s="90">
        <v>0</v>
      </c>
      <c r="E145" s="24">
        <f t="shared" si="6"/>
        <v>0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7.25" x14ac:dyDescent="0.25">
      <c r="A146" s="16" t="s">
        <v>233</v>
      </c>
      <c r="B146" s="89" t="s">
        <v>234</v>
      </c>
      <c r="C146" s="90">
        <v>26008.9</v>
      </c>
      <c r="D146" s="90">
        <v>4235.1000000000004</v>
      </c>
      <c r="E146" s="24">
        <f t="shared" si="6"/>
        <v>0.16283272264494078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78.75" x14ac:dyDescent="0.25">
      <c r="A147" s="16" t="s">
        <v>235</v>
      </c>
      <c r="B147" s="89" t="s">
        <v>236</v>
      </c>
      <c r="C147" s="90">
        <v>10600</v>
      </c>
      <c r="D147" s="90">
        <v>0</v>
      </c>
      <c r="E147" s="24">
        <f t="shared" si="6"/>
        <v>0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15.75" x14ac:dyDescent="0.25">
      <c r="A148" s="91"/>
      <c r="B148" s="52" t="s">
        <v>237</v>
      </c>
      <c r="C148" s="92">
        <f>SUM(C133:C147)</f>
        <v>3895554.6999999993</v>
      </c>
      <c r="D148" s="92">
        <f>SUM(D133:D147)</f>
        <v>1386724.6999999997</v>
      </c>
      <c r="E148" s="14">
        <f t="shared" si="6"/>
        <v>0.3559761848550092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75" x14ac:dyDescent="0.25">
      <c r="B149" s="4"/>
      <c r="C149" s="4"/>
      <c r="D149" s="93"/>
      <c r="E149" s="94"/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75" x14ac:dyDescent="0.25">
      <c r="B150" s="4"/>
      <c r="C150" s="4"/>
      <c r="D150" s="93"/>
      <c r="E150" s="9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75" x14ac:dyDescent="0.25">
      <c r="B151" s="4"/>
      <c r="C151" s="4"/>
      <c r="D151" s="93"/>
      <c r="E151" s="9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75" x14ac:dyDescent="0.25">
      <c r="B152" s="4"/>
      <c r="C152" s="4"/>
      <c r="D152" s="93"/>
      <c r="E152" s="9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75" x14ac:dyDescent="0.25">
      <c r="B153" s="4"/>
      <c r="C153" s="4"/>
      <c r="D153" s="93"/>
      <c r="E153" s="9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75" x14ac:dyDescent="0.25">
      <c r="B154" s="4"/>
      <c r="C154" s="4"/>
      <c r="D154" s="93"/>
      <c r="E154" s="9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75" x14ac:dyDescent="0.25">
      <c r="B155" s="4"/>
      <c r="C155" s="4"/>
      <c r="D155" s="93"/>
      <c r="E155" s="9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75" x14ac:dyDescent="0.25">
      <c r="B156" s="4"/>
      <c r="C156" s="4"/>
      <c r="D156" s="93"/>
      <c r="E156" s="9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75" x14ac:dyDescent="0.25">
      <c r="B157" s="4"/>
      <c r="C157" s="4"/>
      <c r="D157" s="93"/>
      <c r="E157" s="9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75" x14ac:dyDescent="0.25">
      <c r="B158" s="4"/>
      <c r="C158" s="4"/>
      <c r="D158" s="93"/>
      <c r="E158" s="9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75" x14ac:dyDescent="0.25">
      <c r="B159" s="4"/>
      <c r="C159" s="4"/>
      <c r="D159" s="93"/>
      <c r="E159" s="9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75" x14ac:dyDescent="0.25">
      <c r="B160" s="4"/>
      <c r="C160" s="4"/>
      <c r="D160" s="93"/>
      <c r="E160" s="94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75" x14ac:dyDescent="0.25">
      <c r="B161" s="4"/>
      <c r="C161" s="4"/>
      <c r="D161" s="93"/>
      <c r="E161" s="94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75" x14ac:dyDescent="0.25">
      <c r="B162" s="4"/>
      <c r="C162" s="4"/>
      <c r="D162" s="93"/>
      <c r="E162" s="94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75" x14ac:dyDescent="0.25">
      <c r="B163" s="4"/>
      <c r="C163" s="4"/>
      <c r="D163" s="93"/>
      <c r="E163" s="94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75" x14ac:dyDescent="0.25">
      <c r="B164" s="4"/>
      <c r="C164" s="4"/>
      <c r="D164" s="93"/>
      <c r="E164" s="94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75" x14ac:dyDescent="0.25">
      <c r="B165" s="4"/>
      <c r="C165" s="4"/>
      <c r="D165" s="93"/>
      <c r="E165" s="94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75" x14ac:dyDescent="0.25">
      <c r="B166" s="4"/>
      <c r="C166" s="4"/>
      <c r="D166" s="93"/>
      <c r="E166" s="94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75" x14ac:dyDescent="0.25">
      <c r="B167" s="4"/>
      <c r="C167" s="4"/>
      <c r="D167" s="93"/>
      <c r="E167" s="94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75" x14ac:dyDescent="0.25">
      <c r="B168" s="4"/>
      <c r="C168" s="4"/>
      <c r="D168" s="93"/>
      <c r="E168" s="94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75" x14ac:dyDescent="0.25">
      <c r="B169" s="4"/>
      <c r="C169" s="4"/>
      <c r="D169" s="93"/>
      <c r="E169" s="94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75" x14ac:dyDescent="0.25">
      <c r="B170" s="4"/>
      <c r="C170" s="4"/>
      <c r="D170" s="93"/>
      <c r="E170" s="94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75" x14ac:dyDescent="0.25">
      <c r="B171" s="4"/>
      <c r="C171" s="4"/>
      <c r="D171" s="93"/>
      <c r="E171" s="94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75" x14ac:dyDescent="0.25">
      <c r="B172" s="4"/>
      <c r="C172" s="4"/>
      <c r="D172" s="93"/>
      <c r="E172" s="94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75" x14ac:dyDescent="0.25">
      <c r="B173" s="4"/>
      <c r="C173" s="4"/>
      <c r="D173" s="93"/>
      <c r="E173" s="94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75" x14ac:dyDescent="0.25">
      <c r="B174" s="4"/>
      <c r="C174" s="4"/>
      <c r="D174" s="93"/>
      <c r="E174" s="94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75" x14ac:dyDescent="0.25">
      <c r="B175" s="4"/>
      <c r="C175" s="4"/>
      <c r="D175" s="93"/>
      <c r="E175" s="94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75" x14ac:dyDescent="0.25">
      <c r="B176" s="4"/>
      <c r="C176" s="4"/>
      <c r="D176" s="93"/>
      <c r="E176" s="94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75" x14ac:dyDescent="0.25">
      <c r="B177" s="4"/>
      <c r="C177" s="4"/>
      <c r="D177" s="93"/>
      <c r="E177" s="94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75" x14ac:dyDescent="0.25">
      <c r="B178" s="4"/>
      <c r="C178" s="4"/>
      <c r="D178" s="93"/>
      <c r="E178" s="94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75" x14ac:dyDescent="0.25">
      <c r="B179" s="4"/>
      <c r="C179" s="4"/>
      <c r="D179" s="93"/>
      <c r="E179" s="94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75" x14ac:dyDescent="0.25">
      <c r="B180" s="4"/>
      <c r="C180" s="4"/>
      <c r="D180" s="93"/>
      <c r="E180" s="94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75" x14ac:dyDescent="0.25">
      <c r="B181" s="4"/>
      <c r="C181" s="4"/>
      <c r="D181" s="93"/>
      <c r="E181" s="94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75" x14ac:dyDescent="0.25">
      <c r="B182" s="4"/>
      <c r="C182" s="4"/>
      <c r="D182" s="93"/>
      <c r="E182" s="94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75" x14ac:dyDescent="0.25">
      <c r="B183" s="4"/>
      <c r="C183" s="4"/>
      <c r="D183" s="93"/>
      <c r="E183" s="94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75" x14ac:dyDescent="0.25">
      <c r="B184" s="4"/>
      <c r="C184" s="4"/>
      <c r="D184" s="93"/>
      <c r="E184" s="94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75" x14ac:dyDescent="0.25">
      <c r="B185" s="4"/>
      <c r="C185" s="4"/>
      <c r="D185" s="93"/>
      <c r="E185" s="94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75" x14ac:dyDescent="0.25">
      <c r="B186" s="4"/>
      <c r="C186" s="4"/>
      <c r="D186" s="93"/>
      <c r="E186" s="94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75" x14ac:dyDescent="0.25">
      <c r="B187" s="4"/>
      <c r="C187" s="4"/>
      <c r="D187" s="93"/>
      <c r="E187" s="94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75" x14ac:dyDescent="0.25">
      <c r="B188" s="4"/>
      <c r="C188" s="4"/>
      <c r="D188" s="93"/>
      <c r="E188" s="94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75" x14ac:dyDescent="0.25">
      <c r="B189" s="4"/>
      <c r="C189" s="4"/>
      <c r="D189" s="93"/>
      <c r="E189" s="94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75" x14ac:dyDescent="0.25">
      <c r="B190" s="4"/>
      <c r="C190" s="4"/>
      <c r="D190" s="93"/>
      <c r="E190" s="94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75" x14ac:dyDescent="0.25">
      <c r="B191" s="4"/>
      <c r="C191" s="4"/>
      <c r="D191" s="93"/>
      <c r="E191" s="94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75" x14ac:dyDescent="0.25">
      <c r="B192" s="4"/>
      <c r="C192" s="4"/>
      <c r="D192" s="93"/>
      <c r="E192" s="94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75" x14ac:dyDescent="0.25">
      <c r="B193" s="4"/>
      <c r="C193" s="4"/>
      <c r="D193" s="93"/>
      <c r="E193" s="94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75" x14ac:dyDescent="0.25">
      <c r="B194" s="4"/>
      <c r="C194" s="4"/>
      <c r="D194" s="93"/>
      <c r="E194" s="94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75" x14ac:dyDescent="0.25">
      <c r="B195" s="4"/>
      <c r="C195" s="4"/>
      <c r="D195" s="93"/>
      <c r="E195" s="94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75" x14ac:dyDescent="0.25">
      <c r="B196" s="4"/>
      <c r="C196" s="4"/>
      <c r="D196" s="93"/>
      <c r="E196" s="94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75" x14ac:dyDescent="0.25">
      <c r="B197" s="4"/>
      <c r="C197" s="4"/>
      <c r="D197" s="93"/>
      <c r="E197" s="94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75" x14ac:dyDescent="0.25">
      <c r="B198" s="4"/>
      <c r="C198" s="4"/>
      <c r="D198" s="93"/>
      <c r="E198" s="94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75" x14ac:dyDescent="0.25">
      <c r="B199" s="4"/>
      <c r="C199" s="4"/>
      <c r="D199" s="93"/>
      <c r="E199" s="94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75" x14ac:dyDescent="0.25">
      <c r="B200" s="4"/>
      <c r="C200" s="4"/>
      <c r="D200" s="93"/>
      <c r="E200" s="94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75" x14ac:dyDescent="0.25">
      <c r="B201" s="4"/>
      <c r="C201" s="4"/>
      <c r="D201" s="93"/>
      <c r="E201" s="94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75" x14ac:dyDescent="0.25">
      <c r="B202" s="4"/>
      <c r="C202" s="4"/>
      <c r="D202" s="93"/>
      <c r="E202" s="94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75" x14ac:dyDescent="0.25">
      <c r="B203" s="4"/>
      <c r="C203" s="4"/>
      <c r="D203" s="93"/>
      <c r="E203" s="94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75" x14ac:dyDescent="0.25">
      <c r="B204" s="4"/>
      <c r="C204" s="4"/>
      <c r="D204" s="93"/>
      <c r="E204" s="94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75" x14ac:dyDescent="0.25">
      <c r="B205" s="4"/>
      <c r="C205" s="4"/>
      <c r="D205" s="93"/>
      <c r="E205" s="94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75" x14ac:dyDescent="0.25">
      <c r="B206" s="4"/>
      <c r="C206" s="4"/>
      <c r="D206" s="93"/>
      <c r="E206" s="94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75" x14ac:dyDescent="0.25">
      <c r="B207" s="4"/>
      <c r="C207" s="4"/>
      <c r="D207" s="93"/>
      <c r="E207" s="94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75" x14ac:dyDescent="0.25">
      <c r="B208" s="4"/>
      <c r="C208" s="4"/>
      <c r="D208" s="93"/>
      <c r="E208" s="94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75" x14ac:dyDescent="0.25">
      <c r="B209" s="4"/>
      <c r="C209" s="4"/>
      <c r="D209" s="93"/>
      <c r="E209" s="94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75" x14ac:dyDescent="0.25">
      <c r="B210" s="4"/>
      <c r="C210" s="4"/>
      <c r="D210" s="93"/>
      <c r="E210" s="94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75" x14ac:dyDescent="0.25">
      <c r="B211" s="4"/>
      <c r="C211" s="4"/>
      <c r="D211" s="93"/>
      <c r="E211" s="94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75" x14ac:dyDescent="0.25">
      <c r="B212" s="4"/>
      <c r="C212" s="4"/>
      <c r="D212" s="93"/>
      <c r="E212" s="94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75" x14ac:dyDescent="0.25">
      <c r="B213" s="4"/>
      <c r="C213" s="4"/>
      <c r="D213" s="93"/>
      <c r="E213" s="94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75" x14ac:dyDescent="0.25">
      <c r="B214" s="4"/>
      <c r="C214" s="4"/>
      <c r="D214" s="93"/>
      <c r="E214" s="94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75" x14ac:dyDescent="0.25">
      <c r="B215" s="4"/>
      <c r="C215" s="4"/>
      <c r="D215" s="93"/>
      <c r="E215" s="94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75" x14ac:dyDescent="0.25">
      <c r="B216" s="4"/>
      <c r="C216" s="4"/>
      <c r="D216" s="93"/>
      <c r="E216" s="94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75" x14ac:dyDescent="0.25">
      <c r="B217" s="4"/>
      <c r="C217" s="4"/>
      <c r="D217" s="93"/>
      <c r="E217" s="94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75" x14ac:dyDescent="0.25">
      <c r="B218" s="4"/>
      <c r="C218" s="4"/>
      <c r="D218" s="93"/>
      <c r="E218" s="94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75" x14ac:dyDescent="0.25">
      <c r="B219" s="4"/>
      <c r="C219" s="4"/>
      <c r="D219" s="93"/>
      <c r="E219" s="94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75" x14ac:dyDescent="0.25">
      <c r="B220" s="4"/>
      <c r="C220" s="4"/>
      <c r="D220" s="93"/>
      <c r="E220" s="94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75" x14ac:dyDescent="0.25">
      <c r="B221" s="4"/>
      <c r="C221" s="4"/>
      <c r="D221" s="93"/>
      <c r="E221" s="94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75" x14ac:dyDescent="0.25">
      <c r="B222" s="4"/>
      <c r="C222" s="4"/>
      <c r="D222" s="93"/>
      <c r="E222" s="94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75" x14ac:dyDescent="0.25">
      <c r="B223" s="4"/>
      <c r="C223" s="4"/>
      <c r="D223" s="93"/>
      <c r="E223" s="94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75" x14ac:dyDescent="0.25">
      <c r="B224" s="4"/>
      <c r="C224" s="4"/>
      <c r="D224" s="93"/>
      <c r="E224" s="94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75" x14ac:dyDescent="0.25">
      <c r="B225" s="4"/>
      <c r="C225" s="4"/>
      <c r="D225" s="93"/>
      <c r="E225" s="94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75" x14ac:dyDescent="0.25">
      <c r="B226" s="4"/>
      <c r="C226" s="4"/>
      <c r="D226" s="93"/>
      <c r="E226" s="94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75" x14ac:dyDescent="0.25">
      <c r="B227" s="4"/>
      <c r="C227" s="4"/>
      <c r="D227" s="93"/>
      <c r="E227" s="94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75" x14ac:dyDescent="0.25">
      <c r="B228" s="4"/>
      <c r="C228" s="4"/>
      <c r="D228" s="93"/>
      <c r="E228" s="94"/>
      <c r="F228" s="4"/>
      <c r="G228" s="4"/>
      <c r="H228" s="4"/>
      <c r="I228" s="4"/>
      <c r="J228" s="4"/>
      <c r="K228" s="4"/>
      <c r="L228" s="4"/>
      <c r="M228" s="4"/>
      <c r="N228" s="4"/>
    </row>
    <row r="410" spans="6:6" x14ac:dyDescent="0.2">
      <c r="F410" s="95"/>
    </row>
    <row r="495" spans="4:4" ht="18.75" x14ac:dyDescent="0.3">
      <c r="D495" s="96"/>
    </row>
    <row r="496" spans="4:4" ht="18.75" x14ac:dyDescent="0.3">
      <c r="D496" s="96"/>
    </row>
    <row r="499" spans="4:4" x14ac:dyDescent="0.2">
      <c r="D499" s="97"/>
    </row>
  </sheetData>
  <mergeCells count="3">
    <mergeCell ref="B131:E131"/>
    <mergeCell ref="A1:E1"/>
    <mergeCell ref="A2:D2"/>
  </mergeCells>
  <pageMargins left="0.78740155696868896" right="0.19685038924217199" top="0.590551137924194" bottom="0.19685038924217199" header="0" footer="0"/>
  <pageSetup paperSize="9" scale="66" fitToHeight="0" orientation="portrait" r:id="rId1"/>
  <rowBreaks count="3" manualBreakCount="3">
    <brk id="36" max="16383" man="1"/>
    <brk id="96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2021</vt:lpstr>
      <vt:lpstr>'2021'!Z_F59D258D_974D_4B2B_B7CC_86B99245EC3C_.wvu.PrintArea</vt:lpstr>
      <vt:lpstr>'2021'!Z_FAFBB87E_73E9_461E_A4E8_A0EB3259EED0_.wvu.PrintArea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User4</cp:lastModifiedBy>
  <cp:lastPrinted>2022-04-14T07:08:37Z</cp:lastPrinted>
  <dcterms:modified xsi:type="dcterms:W3CDTF">2022-04-14T07:08:40Z</dcterms:modified>
</cp:coreProperties>
</file>